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tubanjski\Desktop\Baza\Ustrojstvo\Sjednice (pozivi, zapisnici)\2026. godina\21. sjednica Upravnog vijeća\"/>
    </mc:Choice>
  </mc:AlternateContent>
  <xr:revisionPtr revIDLastSave="0" documentId="13_ncr:1_{4E56E931-430F-469B-AD01-DE698483E7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rashoda'!$B$2:$L$103</definedName>
    <definedName name="_xlnm.Print_Area" localSheetId="0">SAŽETAK!$B$1:$L$36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5" l="1"/>
  <c r="H23" i="5"/>
  <c r="G131" i="7"/>
  <c r="H131" i="7"/>
  <c r="F131" i="7"/>
  <c r="H70" i="7"/>
  <c r="G70" i="7"/>
  <c r="F70" i="7"/>
  <c r="H61" i="7"/>
  <c r="G61" i="7"/>
  <c r="G60" i="7" s="1"/>
  <c r="G59" i="7" s="1"/>
  <c r="G58" i="7" s="1"/>
  <c r="F61" i="7"/>
  <c r="F60" i="7" s="1"/>
  <c r="F59" i="7" s="1"/>
  <c r="F58" i="7" s="1"/>
  <c r="G49" i="7"/>
  <c r="F49" i="7"/>
  <c r="C9" i="8"/>
  <c r="C8" i="8"/>
  <c r="C7" i="8" s="1"/>
  <c r="D22" i="5"/>
  <c r="E22" i="5"/>
  <c r="F22" i="5"/>
  <c r="C22" i="5"/>
  <c r="F12" i="5"/>
  <c r="E12" i="5"/>
  <c r="C12" i="5"/>
  <c r="D12" i="5"/>
  <c r="H14" i="5"/>
  <c r="C25" i="5"/>
  <c r="C20" i="5"/>
  <c r="C18" i="5"/>
  <c r="C17" i="5" s="1"/>
  <c r="C15" i="5"/>
  <c r="C7" i="5"/>
  <c r="C10" i="5"/>
  <c r="C8" i="5"/>
  <c r="J50" i="3"/>
  <c r="J47" i="3"/>
  <c r="H22" i="5" l="1"/>
  <c r="H74" i="3"/>
  <c r="G102" i="3"/>
  <c r="G101" i="3" s="1"/>
  <c r="G99" i="3"/>
  <c r="G93" i="3"/>
  <c r="G92" i="3"/>
  <c r="G90" i="3"/>
  <c r="G89" i="3" s="1"/>
  <c r="G88" i="3" s="1"/>
  <c r="G86" i="3"/>
  <c r="G85" i="3"/>
  <c r="G82" i="3"/>
  <c r="G81" i="3" s="1"/>
  <c r="G74" i="3"/>
  <c r="G72" i="3"/>
  <c r="G62" i="3"/>
  <c r="G55" i="3"/>
  <c r="G50" i="3"/>
  <c r="G49" i="3" s="1"/>
  <c r="G47" i="3"/>
  <c r="G45" i="3"/>
  <c r="G42" i="3"/>
  <c r="G41" i="3" s="1"/>
  <c r="G40" i="3" l="1"/>
  <c r="G39" i="3" s="1"/>
  <c r="G27" i="3"/>
  <c r="G26" i="3"/>
  <c r="G23" i="3"/>
  <c r="G22" i="3"/>
  <c r="G19" i="3"/>
  <c r="G18" i="3"/>
  <c r="G14" i="3"/>
  <c r="G13" i="3" s="1"/>
  <c r="G12" i="3" s="1"/>
  <c r="G11" i="3" s="1"/>
  <c r="G17" i="1"/>
  <c r="G16" i="1"/>
  <c r="G13" i="1"/>
  <c r="H14" i="3"/>
  <c r="I14" i="3"/>
  <c r="J14" i="3"/>
  <c r="H16" i="5"/>
  <c r="G13" i="5"/>
  <c r="H55" i="3"/>
  <c r="I55" i="3"/>
  <c r="H72" i="3"/>
  <c r="I72" i="3"/>
  <c r="J72" i="3"/>
  <c r="I23" i="3"/>
  <c r="J23" i="3"/>
  <c r="H23" i="3"/>
  <c r="H19" i="3"/>
  <c r="I19" i="3"/>
  <c r="J27" i="1"/>
  <c r="J13" i="1" l="1"/>
  <c r="J16" i="1"/>
  <c r="J17" i="1" l="1"/>
  <c r="G114" i="7"/>
  <c r="H114" i="7"/>
  <c r="F114" i="7"/>
  <c r="G85" i="7"/>
  <c r="H85" i="7"/>
  <c r="F85" i="7"/>
  <c r="G75" i="7"/>
  <c r="G74" i="7" s="1"/>
  <c r="G73" i="7" s="1"/>
  <c r="H75" i="7"/>
  <c r="H74" i="7" s="1"/>
  <c r="F75" i="7"/>
  <c r="F74" i="7" s="1"/>
  <c r="F73" i="7" s="1"/>
  <c r="G45" i="7"/>
  <c r="H45" i="7"/>
  <c r="F45" i="7"/>
  <c r="G27" i="1"/>
  <c r="G28" i="1" s="1"/>
  <c r="H21" i="5"/>
  <c r="H19" i="5"/>
  <c r="H13" i="5"/>
  <c r="H11" i="5"/>
  <c r="H9" i="5"/>
  <c r="G21" i="5"/>
  <c r="G19" i="5"/>
  <c r="G11" i="5"/>
  <c r="G9" i="5"/>
  <c r="H27" i="1"/>
  <c r="I27" i="1"/>
  <c r="J28" i="1"/>
  <c r="J93" i="3" l="1"/>
  <c r="J74" i="3"/>
  <c r="J55" i="3"/>
  <c r="J45" i="3"/>
  <c r="F9" i="8"/>
  <c r="F88" i="7"/>
  <c r="G88" i="7"/>
  <c r="H88" i="7"/>
  <c r="F79" i="7"/>
  <c r="G79" i="7"/>
  <c r="H79" i="7"/>
  <c r="D9" i="8"/>
  <c r="E9" i="8"/>
  <c r="H99" i="3" l="1"/>
  <c r="I99" i="3"/>
  <c r="H42" i="3"/>
  <c r="I42" i="3"/>
  <c r="I16" i="1" l="1"/>
  <c r="I13" i="1"/>
  <c r="F98" i="7"/>
  <c r="G98" i="7"/>
  <c r="H98" i="7"/>
  <c r="F93" i="7"/>
  <c r="G93" i="7"/>
  <c r="H93" i="7"/>
  <c r="G66" i="7"/>
  <c r="G65" i="7" s="1"/>
  <c r="H66" i="7"/>
  <c r="H65" i="7" s="1"/>
  <c r="I65" i="7" s="1"/>
  <c r="G20" i="7"/>
  <c r="H20" i="7"/>
  <c r="F20" i="7"/>
  <c r="G17" i="7"/>
  <c r="H17" i="7"/>
  <c r="F17" i="7"/>
  <c r="I17" i="1" l="1"/>
  <c r="I28" i="1" s="1"/>
  <c r="H64" i="7"/>
  <c r="J86" i="3"/>
  <c r="J85" i="3" s="1"/>
  <c r="J90" i="3"/>
  <c r="J89" i="3" s="1"/>
  <c r="H140" i="7"/>
  <c r="G140" i="7"/>
  <c r="G139" i="7" s="1"/>
  <c r="F140" i="7"/>
  <c r="F139" i="7" s="1"/>
  <c r="H137" i="7"/>
  <c r="G137" i="7"/>
  <c r="F137" i="7"/>
  <c r="H128" i="7"/>
  <c r="G128" i="7"/>
  <c r="F128" i="7"/>
  <c r="H124" i="7"/>
  <c r="H123" i="7" s="1"/>
  <c r="G124" i="7"/>
  <c r="F124" i="7"/>
  <c r="F123" i="7" s="1"/>
  <c r="H116" i="7"/>
  <c r="G116" i="7"/>
  <c r="F116" i="7"/>
  <c r="H104" i="7"/>
  <c r="H92" i="7" s="1"/>
  <c r="G104" i="7"/>
  <c r="G92" i="7" s="1"/>
  <c r="F104" i="7"/>
  <c r="H90" i="7"/>
  <c r="G90" i="7"/>
  <c r="F90" i="7"/>
  <c r="G78" i="7"/>
  <c r="G77" i="7" s="1"/>
  <c r="G72" i="7" s="1"/>
  <c r="F78" i="7"/>
  <c r="F77" i="7" s="1"/>
  <c r="F72" i="7" s="1"/>
  <c r="F66" i="7"/>
  <c r="F65" i="7" s="1"/>
  <c r="H53" i="7"/>
  <c r="G53" i="7"/>
  <c r="G52" i="7" s="1"/>
  <c r="G51" i="7" s="1"/>
  <c r="F53" i="7"/>
  <c r="F52" i="7" s="1"/>
  <c r="F51" i="7" s="1"/>
  <c r="F22" i="7"/>
  <c r="F16" i="7" s="1"/>
  <c r="G22" i="7"/>
  <c r="G16" i="7" s="1"/>
  <c r="H22" i="7"/>
  <c r="H16" i="7" s="1"/>
  <c r="F25" i="7"/>
  <c r="G25" i="7"/>
  <c r="H25" i="7"/>
  <c r="F30" i="7"/>
  <c r="G30" i="7"/>
  <c r="H30" i="7"/>
  <c r="F37" i="7"/>
  <c r="G37" i="7"/>
  <c r="H37" i="7"/>
  <c r="F48" i="7"/>
  <c r="G48" i="7"/>
  <c r="F92" i="7" l="1"/>
  <c r="F64" i="7"/>
  <c r="H84" i="7"/>
  <c r="F130" i="7"/>
  <c r="F127" i="7" s="1"/>
  <c r="H139" i="7"/>
  <c r="H130" i="7"/>
  <c r="G24" i="7"/>
  <c r="H52" i="7"/>
  <c r="I52" i="7" s="1"/>
  <c r="F84" i="7"/>
  <c r="G123" i="7"/>
  <c r="G130" i="7"/>
  <c r="H24" i="7"/>
  <c r="F24" i="7"/>
  <c r="F15" i="7" s="1"/>
  <c r="I128" i="7"/>
  <c r="G84" i="7"/>
  <c r="H48" i="7"/>
  <c r="K26" i="1"/>
  <c r="K25" i="1"/>
  <c r="L25" i="1"/>
  <c r="L15" i="1"/>
  <c r="L14" i="1"/>
  <c r="K15" i="1"/>
  <c r="K14" i="1"/>
  <c r="L11" i="1"/>
  <c r="K11" i="1"/>
  <c r="G64" i="7" l="1"/>
  <c r="I64" i="7" s="1"/>
  <c r="F63" i="7"/>
  <c r="I92" i="7"/>
  <c r="G63" i="7"/>
  <c r="H83" i="7"/>
  <c r="I84" i="7"/>
  <c r="F83" i="7"/>
  <c r="F82" i="7" s="1"/>
  <c r="F81" i="7" s="1"/>
  <c r="H63" i="7"/>
  <c r="I130" i="7"/>
  <c r="F14" i="7"/>
  <c r="G15" i="7"/>
  <c r="G14" i="7" s="1"/>
  <c r="G13" i="7" s="1"/>
  <c r="I16" i="7"/>
  <c r="L27" i="1"/>
  <c r="H127" i="7"/>
  <c r="I24" i="7"/>
  <c r="G83" i="7"/>
  <c r="H51" i="7"/>
  <c r="I51" i="7" s="1"/>
  <c r="G127" i="7"/>
  <c r="K27" i="1"/>
  <c r="I48" i="7"/>
  <c r="H15" i="7"/>
  <c r="H16" i="1"/>
  <c r="H13" i="1"/>
  <c r="D8" i="8"/>
  <c r="D7" i="8" s="1"/>
  <c r="E8" i="8"/>
  <c r="E7" i="8" s="1"/>
  <c r="F8" i="8"/>
  <c r="H10" i="8"/>
  <c r="H11" i="8"/>
  <c r="G10" i="8"/>
  <c r="G11" i="8"/>
  <c r="G9" i="8"/>
  <c r="H59" i="7" l="1"/>
  <c r="H58" i="7" s="1"/>
  <c r="I63" i="7"/>
  <c r="F13" i="7"/>
  <c r="H82" i="7"/>
  <c r="H81" i="7" s="1"/>
  <c r="G82" i="7"/>
  <c r="G81" i="7" s="1"/>
  <c r="F12" i="7"/>
  <c r="F9" i="7" s="1"/>
  <c r="I83" i="7"/>
  <c r="I127" i="7"/>
  <c r="I15" i="7"/>
  <c r="H14" i="7"/>
  <c r="H17" i="1"/>
  <c r="H28" i="1" s="1"/>
  <c r="H8" i="8"/>
  <c r="F7" i="8"/>
  <c r="H9" i="8"/>
  <c r="L13" i="1"/>
  <c r="K13" i="1"/>
  <c r="K16" i="1"/>
  <c r="L16" i="1"/>
  <c r="D25" i="5"/>
  <c r="E25" i="5"/>
  <c r="F25" i="5"/>
  <c r="H25" i="5" s="1"/>
  <c r="D20" i="5"/>
  <c r="E20" i="5"/>
  <c r="F20" i="5"/>
  <c r="D18" i="5"/>
  <c r="E18" i="5"/>
  <c r="F18" i="5"/>
  <c r="D15" i="5"/>
  <c r="E15" i="5"/>
  <c r="F15" i="5"/>
  <c r="H15" i="5" s="1"/>
  <c r="D10" i="5"/>
  <c r="E10" i="5"/>
  <c r="F10" i="5"/>
  <c r="D8" i="5"/>
  <c r="E8" i="5"/>
  <c r="F8" i="5"/>
  <c r="H12" i="5" l="1"/>
  <c r="G12" i="5"/>
  <c r="I81" i="7"/>
  <c r="G12" i="7"/>
  <c r="G11" i="7" s="1"/>
  <c r="G10" i="7" s="1"/>
  <c r="I82" i="7"/>
  <c r="F11" i="7"/>
  <c r="F10" i="7" s="1"/>
  <c r="H8" i="5"/>
  <c r="I14" i="7"/>
  <c r="H10" i="5"/>
  <c r="H20" i="5"/>
  <c r="G8" i="8"/>
  <c r="G7" i="8"/>
  <c r="H7" i="8"/>
  <c r="E7" i="5"/>
  <c r="G10" i="5"/>
  <c r="G20" i="5"/>
  <c r="F7" i="5"/>
  <c r="H7" i="5" s="1"/>
  <c r="G18" i="5"/>
  <c r="L17" i="1"/>
  <c r="K17" i="1"/>
  <c r="E17" i="5"/>
  <c r="D17" i="5"/>
  <c r="F17" i="5"/>
  <c r="H18" i="5"/>
  <c r="D7" i="5"/>
  <c r="J99" i="3"/>
  <c r="H102" i="3"/>
  <c r="H101" i="3" s="1"/>
  <c r="I102" i="3"/>
  <c r="I101" i="3" s="1"/>
  <c r="J102" i="3"/>
  <c r="H93" i="3"/>
  <c r="I93" i="3"/>
  <c r="H90" i="3"/>
  <c r="H89" i="3" s="1"/>
  <c r="I90" i="3"/>
  <c r="I89" i="3" s="1"/>
  <c r="K89" i="3"/>
  <c r="G9" i="7" l="1"/>
  <c r="J92" i="3"/>
  <c r="I92" i="3"/>
  <c r="I88" i="3" s="1"/>
  <c r="H92" i="3"/>
  <c r="H88" i="3" s="1"/>
  <c r="H17" i="5"/>
  <c r="G17" i="5"/>
  <c r="G7" i="5"/>
  <c r="G8" i="5"/>
  <c r="J101" i="3"/>
  <c r="H86" i="3"/>
  <c r="H85" i="3" s="1"/>
  <c r="I86" i="3"/>
  <c r="I85" i="3" s="1"/>
  <c r="H82" i="3"/>
  <c r="H81" i="3" s="1"/>
  <c r="I74" i="3"/>
  <c r="H62" i="3"/>
  <c r="I62" i="3"/>
  <c r="J62" i="3"/>
  <c r="J49" i="3" s="1"/>
  <c r="I50" i="3"/>
  <c r="H50" i="3"/>
  <c r="H47" i="3"/>
  <c r="I47" i="3"/>
  <c r="H45" i="3"/>
  <c r="I45" i="3"/>
  <c r="L89" i="3"/>
  <c r="J42" i="3"/>
  <c r="I27" i="3"/>
  <c r="I26" i="3" s="1"/>
  <c r="J27" i="3"/>
  <c r="H27" i="3"/>
  <c r="H26" i="3" s="1"/>
  <c r="H22" i="3"/>
  <c r="I18" i="3"/>
  <c r="H18" i="3"/>
  <c r="J19" i="3"/>
  <c r="I13" i="3"/>
  <c r="H13" i="3"/>
  <c r="I49" i="3" l="1"/>
  <c r="K92" i="3"/>
  <c r="H49" i="3"/>
  <c r="J88" i="3"/>
  <c r="K88" i="3" s="1"/>
  <c r="H12" i="3"/>
  <c r="H11" i="3" s="1"/>
  <c r="H41" i="3"/>
  <c r="J13" i="3"/>
  <c r="K13" i="3" s="1"/>
  <c r="J41" i="3"/>
  <c r="J26" i="3"/>
  <c r="I41" i="3"/>
  <c r="K85" i="3"/>
  <c r="L92" i="3"/>
  <c r="J18" i="3"/>
  <c r="I22" i="3"/>
  <c r="L88" i="3" l="1"/>
  <c r="L22" i="3"/>
  <c r="H40" i="3"/>
  <c r="H39" i="3" s="1"/>
  <c r="K49" i="3"/>
  <c r="L49" i="3"/>
  <c r="L85" i="3"/>
  <c r="J82" i="3"/>
  <c r="J12" i="3"/>
  <c r="J11" i="3" s="1"/>
  <c r="I12" i="3"/>
  <c r="I11" i="3" s="1"/>
  <c r="L13" i="3"/>
  <c r="K18" i="3"/>
  <c r="L41" i="3"/>
  <c r="K26" i="3"/>
  <c r="L26" i="3"/>
  <c r="K41" i="3"/>
  <c r="L18" i="3"/>
  <c r="J81" i="3" l="1"/>
  <c r="J40" i="3" s="1"/>
  <c r="L12" i="3"/>
  <c r="K12" i="3"/>
  <c r="L11" i="3"/>
  <c r="K11" i="3"/>
  <c r="H78" i="7" l="1"/>
  <c r="H77" i="7" s="1"/>
  <c r="H73" i="7" l="1"/>
  <c r="H72" i="7"/>
  <c r="H13" i="7" s="1"/>
  <c r="J39" i="3"/>
  <c r="K39" i="3" s="1"/>
  <c r="K40" i="3"/>
  <c r="I81" i="3"/>
  <c r="I40" i="3" s="1"/>
  <c r="H12" i="7" l="1"/>
  <c r="I13" i="7"/>
  <c r="H11" i="7" l="1"/>
  <c r="H9" i="7"/>
  <c r="I9" i="7" s="1"/>
  <c r="I12" i="7"/>
  <c r="I39" i="3"/>
  <c r="L39" i="3" s="1"/>
  <c r="L40" i="3"/>
  <c r="I11" i="7" l="1"/>
  <c r="I10" i="7" s="1"/>
  <c r="H10" i="7"/>
</calcChain>
</file>

<file path=xl/sharedStrings.xml><?xml version="1.0" encoding="utf-8"?>
<sst xmlns="http://schemas.openxmlformats.org/spreadsheetml/2006/main" count="406" uniqueCount="197">
  <si>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</si>
  <si>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</si>
  <si>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</si>
  <si>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</si>
  <si>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</si>
  <si>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</si>
  <si>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</si>
  <si>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</si>
  <si>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</si>
  <si>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01 Opće javne usluge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</si>
  <si>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</si>
  <si>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</si>
  <si>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</si>
  <si>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</si>
  <si>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</si>
  <si>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</si>
  <si>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</si>
  <si>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</si>
  <si>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</si>
  <si>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</si>
  <si>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</si>
  <si>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</si>
  <si>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</si>
  <si>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</si>
  <si>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</si>
  <si>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</si>
  <si>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</si>
  <si>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</si>
  <si>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</si>
  <si>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</si>
  <si>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</si>
  <si>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</si>
  <si>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</si>
  <si>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</si>
  <si>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</si>
  <si>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</si>
  <si>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</si>
  <si>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</si>
  <si>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</si>
  <si>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</si>
  <si>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</si>
  <si>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</si>
  <si>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</si>
  <si>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</si>
  <si>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</si>
  <si>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</si>
  <si>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</si>
  <si>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</si>
  <si>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</si>
  <si>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</si>
  <si>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</si>
  <si>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</si>
  <si>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</si>
  <si>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</si>
  <si>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</si>
  <si>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</si>
  <si>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</si>
  <si>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</si>
  <si>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</si>
  <si>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</si>
  <si>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</si>
  <si>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</si>
  <si>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</si>
  <si>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</si>
  <si>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</si>
  <si>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</si>
  <si>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</si>
  <si>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</si>
  <si>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Tekuće pomoći proračunskim korisnicima iz proračuna koji im nije nadležan</t>
  </si>
  <si>
    <t>Pomoći proračunskim korisnicima iz proračuna koji im nije nadležan</t>
  </si>
  <si>
    <t xml:space="preserve">Prihodi od upravnih i administrativnih pristojbi, pristojbi po posebnim propisima i naknada </t>
  </si>
  <si>
    <t>Prihodi po posebnim propisima</t>
  </si>
  <si>
    <t>Ostali nespomenuti prihodi</t>
  </si>
  <si>
    <t>Prihodi od novčane naknade poslodavaca zbog nezapošljavanja osoba s invaliditetom</t>
  </si>
  <si>
    <t>Donacije od pravnih i fizičkih osoba izvan općeg proračuna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</si>
  <si>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</si>
  <si>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</si>
  <si>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</si>
  <si>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</si>
  <si>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</si>
  <si>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Plaće za prekovremeni rad</t>
  </si>
  <si>
    <t>Ostali rashodi za zaposlene</t>
  </si>
  <si>
    <t>Doprinosi na plaće</t>
  </si>
  <si>
    <t>Doprinos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</si>
  <si>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</si>
  <si>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</si>
  <si>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</si>
  <si>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</si>
  <si>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</si>
  <si>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</si>
  <si>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</si>
  <si>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</si>
  <si>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</si>
  <si>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</si>
  <si>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</si>
  <si>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</si>
  <si>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</si>
  <si>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</si>
  <si>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</si>
  <si>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</si>
  <si>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ostale usluge</t>
  </si>
  <si>
    <t>Računalne usluge</t>
  </si>
  <si>
    <t>Ostale usluge</t>
  </si>
  <si>
    <t>Usluge promidžbe i informiranja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</si>
  <si>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</si>
  <si>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</si>
  <si>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</si>
  <si>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</si>
  <si>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</si>
  <si>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</si>
  <si>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</si>
  <si>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Ostali financijski rashodi</t>
  </si>
  <si>
    <t>Zatezne kamate</t>
  </si>
  <si>
    <t>Bankarske usluge i usluge platnog prometa</t>
  </si>
  <si>
    <t>Naknade građanima i kućanstvima na temelju osiguranja i druge naknade</t>
  </si>
  <si>
    <t>Ostale naknade građanima i kućanstvima iz proračuna</t>
  </si>
  <si>
    <t>Naknade građanima i kućanstvima u novcu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</si>
  <si>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</si>
  <si>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</si>
  <si>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</si>
  <si>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</si>
  <si>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</si>
  <si>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Oprema za održavanje i zaštitu</t>
  </si>
  <si>
    <t>Uređaji, strojevi i oprema za ostale namjene</t>
  </si>
  <si>
    <t>Medicinska i labaratorijska oprema</t>
  </si>
  <si>
    <t>Komunikacijska oprema</t>
  </si>
  <si>
    <t>Rashodi za dodatna ulaganja na nefinancijskoj imovini</t>
  </si>
  <si>
    <t>Dodatna ulaganja na građevinskim objektima</t>
  </si>
  <si>
    <t>Nematerijalna proizvedena imovina</t>
  </si>
  <si>
    <t>Ulaganja u računalne programe</t>
  </si>
  <si>
    <t>4 Prihodi za posebne namjene</t>
  </si>
  <si>
    <t>43 Ostali prihodi za posebne namjene</t>
  </si>
  <si>
    <t>5 Pomoći</t>
  </si>
  <si>
    <t>52 Ostale pomoći</t>
  </si>
  <si>
    <t>6 Donacije</t>
  </si>
  <si>
    <t>61 Donacije</t>
  </si>
  <si>
    <t>10 Socijalna zaštita</t>
  </si>
  <si>
    <t>1012 Invaliditet</t>
  </si>
  <si>
    <t>1040 Obitelj i djeca</t>
  </si>
  <si>
    <t>CENTAR ZA PROFESIONALNU REHABILITACIJU OSIJEK</t>
  </si>
  <si>
    <t>Opći prihodi i primici</t>
  </si>
  <si>
    <t>Ostali prihodi za posebne namjene</t>
  </si>
  <si>
    <t>Ostale pomoći</t>
  </si>
  <si>
    <t>Donacije</t>
  </si>
  <si>
    <t>Aktivna politika tržišta rada</t>
  </si>
  <si>
    <t>Administracija i upravljanje</t>
  </si>
  <si>
    <t>Obitelj i djeca</t>
  </si>
  <si>
    <t>Invaliditet</t>
  </si>
  <si>
    <t>Plaće</t>
  </si>
  <si>
    <t>Doprinosi za obvezno zdravstveno osiguranje</t>
  </si>
  <si>
    <t>3211</t>
  </si>
  <si>
    <t>3212</t>
  </si>
  <si>
    <t>Sitni inventar i autogume</t>
  </si>
  <si>
    <t>Usluge telefona,pošte i prijevoza</t>
  </si>
  <si>
    <t>Intelektualne i osobne usluge</t>
  </si>
  <si>
    <t>Naknade građ.i kuć.na temelju osig. i dr.nak.</t>
  </si>
  <si>
    <t>Naknade građanima i kućanstvima</t>
  </si>
  <si>
    <t>4221</t>
  </si>
  <si>
    <t xml:space="preserve">Rashodi za usluge </t>
  </si>
  <si>
    <t>3232</t>
  </si>
  <si>
    <t>3121</t>
  </si>
  <si>
    <t>3221</t>
  </si>
  <si>
    <t>3223</t>
  </si>
  <si>
    <t>3224</t>
  </si>
  <si>
    <t>3231</t>
  </si>
  <si>
    <t>3234</t>
  </si>
  <si>
    <t>3239</t>
  </si>
  <si>
    <t>3291</t>
  </si>
  <si>
    <t>3293</t>
  </si>
  <si>
    <t>3299</t>
  </si>
  <si>
    <t>3431</t>
  </si>
  <si>
    <t xml:space="preserve">Ostali rashodi za zaposlene </t>
  </si>
  <si>
    <t>Službena, radna i zaštitna odjeća</t>
  </si>
  <si>
    <t>Zakupnina i najamnina</t>
  </si>
  <si>
    <t>Medicinska i laboratorijska oprema</t>
  </si>
  <si>
    <t xml:space="preserve">Ravnatelj  </t>
  </si>
  <si>
    <t>Tekući prijenosi između proračunskih korisnika istog proračuna</t>
  </si>
  <si>
    <t>Prijenos između proračunskih korisnika istog proračuna</t>
  </si>
  <si>
    <t>Tržište rada i radni uvjeti</t>
  </si>
  <si>
    <t>A921001</t>
  </si>
  <si>
    <t xml:space="preserve">OSTVARENJE/ IZVRŠENJE 
01.2025.-06.2025. </t>
  </si>
  <si>
    <t xml:space="preserve">OSTVARENJE/ IZVRŠENJE 
01.2025.-06. 2025. </t>
  </si>
  <si>
    <t>Naknade troškova osobama izvan radnog pdnosa</t>
  </si>
  <si>
    <t>Kapitalne donacije</t>
  </si>
  <si>
    <t>Naknade troškova osobama izvan radnog odnosa</t>
  </si>
  <si>
    <t>IZVRŠENJE FINANCIJSKOG PLANA PRORAČUNSKOG KORISNIKA DRŽAVNOG PRORAČUNA
ZA PRVO POLUGODIŠTE 2026. GODINE</t>
  </si>
  <si>
    <t>IZVORNI PLAN ILI REBALANS 2026.</t>
  </si>
  <si>
    <t>TEKUĆI PLAN 2026.</t>
  </si>
  <si>
    <t xml:space="preserve">OSTVARENJE/ IZVRŠENJE 
01.2026.-06.2026. </t>
  </si>
  <si>
    <t xml:space="preserve">OSTVARENJE/ IZVRŠENJE 
01.2026.-06. 2026. </t>
  </si>
  <si>
    <t>50 Pomoći iz državnog proračuna</t>
  </si>
  <si>
    <t xml:space="preserve"> IZVRŠENJE 
01.2025.-06.2026. </t>
  </si>
  <si>
    <t>Pomoći iz državnog proračuna kroz opće prihode i primitke</t>
  </si>
  <si>
    <t>KLASA: 400-01/26-01/03</t>
  </si>
  <si>
    <t>URBROJ: 2158-88-05-01-26-04</t>
  </si>
  <si>
    <t>Osijek, 23. srpnja 2026. godine</t>
  </si>
  <si>
    <t xml:space="preserve">                                                                                                                      Damir Junušić, prof.,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</si>
</sst>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4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2" fillId="3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4" fontId="7" fillId="0" borderId="0" xfId="0" applyNumberFormat="1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/>
    <xf numFmtId="4" fontId="7" fillId="0" borderId="3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right"/>
    </xf>
    <xf numFmtId="0" fontId="3" fillId="2" borderId="3" xfId="0" quotePrefix="1" applyFont="1" applyFill="1" applyBorder="1" applyAlignment="1">
      <alignment horizontal="left" vertical="center"/>
    </xf>
    <xf numFmtId="0" fontId="3" fillId="2" borderId="3" xfId="0" quotePrefix="1" applyFont="1" applyFill="1" applyBorder="1" applyAlignment="1">
      <alignment horizontal="left" vertical="center" wrapText="1"/>
    </xf>
    <xf numFmtId="4" fontId="7" fillId="0" borderId="3" xfId="0" applyNumberFormat="1" applyFont="1" applyBorder="1"/>
    <xf numFmtId="0" fontId="6" fillId="2" borderId="3" xfId="0" quotePrefix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/>
    </xf>
    <xf numFmtId="4" fontId="6" fillId="2" borderId="3" xfId="0" applyNumberFormat="1" applyFont="1" applyFill="1" applyBorder="1" applyAlignment="1">
      <alignment horizontal="right" vertical="center" wrapText="1"/>
    </xf>
    <xf numFmtId="0" fontId="3" fillId="2" borderId="3" xfId="0" quotePrefix="1" applyFont="1" applyFill="1" applyBorder="1" applyAlignment="1">
      <alignment horizontal="left" vertical="center" wrapText="1" indent="1"/>
    </xf>
    <xf numFmtId="4" fontId="7" fillId="0" borderId="3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vertical="top" wrapText="1"/>
    </xf>
    <xf numFmtId="4" fontId="4" fillId="2" borderId="3" xfId="0" applyNumberFormat="1" applyFont="1" applyFill="1" applyBorder="1"/>
    <xf numFmtId="0" fontId="3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right"/>
    </xf>
    <xf numFmtId="0" fontId="7" fillId="0" borderId="3" xfId="0" applyFont="1" applyBorder="1"/>
    <xf numFmtId="0" fontId="8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wrapTex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2" fillId="0" borderId="3" xfId="0" quotePrefix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4" fontId="2" fillId="3" borderId="3" xfId="0" applyNumberFormat="1" applyFont="1" applyFill="1" applyBorder="1" applyAlignment="1">
      <alignment horizontal="right" wrapText="1"/>
    </xf>
    <xf numFmtId="0" fontId="4" fillId="0" borderId="0" xfId="0" applyFont="1"/>
    <xf numFmtId="0" fontId="2" fillId="0" borderId="3" xfId="0" quotePrefix="1" applyFont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5" fillId="3" borderId="0" xfId="0" applyFont="1" applyFill="1"/>
    <xf numFmtId="4" fontId="6" fillId="0" borderId="3" xfId="0" applyNumberFormat="1" applyFont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/>
    </xf>
    <xf numFmtId="4" fontId="3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7" fillId="0" borderId="3" xfId="0" applyNumberFormat="1" applyFont="1" applyBorder="1" applyAlignment="1">
      <alignment vertical="center"/>
    </xf>
    <xf numFmtId="0" fontId="2" fillId="5" borderId="4" xfId="0" applyFont="1" applyFill="1" applyBorder="1" applyAlignment="1">
      <alignment horizontal="left" vertical="center" wrapText="1"/>
    </xf>
    <xf numFmtId="4" fontId="2" fillId="5" borderId="4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4" fontId="5" fillId="3" borderId="3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3" xfId="0" quotePrefix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6" fillId="3" borderId="1" xfId="0" quotePrefix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wrapText="1"/>
    </xf>
    <xf numFmtId="0" fontId="2" fillId="3" borderId="1" xfId="0" quotePrefix="1" applyFont="1" applyFill="1" applyBorder="1" applyAlignment="1">
      <alignment horizontal="left" wrapText="1"/>
    </xf>
    <xf numFmtId="0" fontId="2" fillId="3" borderId="2" xfId="0" quotePrefix="1" applyFont="1" applyFill="1" applyBorder="1" applyAlignment="1">
      <alignment horizontal="left" wrapText="1"/>
    </xf>
    <xf numFmtId="0" fontId="2" fillId="3" borderId="4" xfId="0" quotePrefix="1" applyFont="1" applyFill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3"/>
  <sheetViews>
    <sheetView tabSelected="1" topLeftCell="A19" zoomScaleNormal="100" workbookViewId="0">
      <selection activeCell="F39" sqref="F39"/>
    </sheetView>
  </sheetViews>
  <sheetFormatPr defaultRowHeight="15" x14ac:dyDescent="0.2"/>
  <cols>
    <col min="1" max="5" width="9.140625" style="6"/>
    <col min="6" max="6" width="25.28515625" style="6" customWidth="1"/>
    <col min="7" max="7" width="26.140625" style="6" customWidth="1"/>
    <col min="8" max="8" width="25.28515625" style="6" customWidth="1"/>
    <col min="9" max="9" width="25.28515625" style="116" customWidth="1"/>
    <col min="10" max="10" width="25.28515625" style="6" customWidth="1"/>
    <col min="11" max="12" width="15.7109375" style="6" customWidth="1"/>
    <col min="13" max="13" width="25.28515625" style="6" customWidth="1"/>
    <col min="14" max="16384" width="9.140625" style="6"/>
  </cols>
  <sheetData>
    <row r="1" spans="1:13" ht="42" customHeight="1" x14ac:dyDescent="0.2">
      <c r="B1" s="137" t="s">
        <v>185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2"/>
    </row>
    <row r="2" spans="1:13" ht="18" customHeight="1" x14ac:dyDescent="0.2">
      <c r="B2" s="4"/>
      <c r="C2" s="4"/>
      <c r="D2" s="4"/>
      <c r="E2" s="4"/>
      <c r="F2" s="4"/>
      <c r="G2" s="4"/>
      <c r="H2" s="4"/>
      <c r="I2" s="115"/>
      <c r="J2" s="4"/>
      <c r="K2" s="4"/>
      <c r="L2" s="4"/>
      <c r="M2" s="4"/>
    </row>
    <row r="3" spans="1:13" ht="15.75" customHeight="1" x14ac:dyDescent="0.2">
      <c r="B3" s="137" t="s">
        <v>13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"/>
    </row>
    <row r="4" spans="1:13" ht="15.75" x14ac:dyDescent="0.2">
      <c r="A4" s="5"/>
      <c r="C4" s="7"/>
    </row>
    <row r="5" spans="1:13" ht="15.75" x14ac:dyDescent="0.2">
      <c r="B5" s="4"/>
      <c r="C5" s="4"/>
      <c r="D5" s="4"/>
      <c r="E5" s="4"/>
      <c r="F5" s="4"/>
      <c r="G5" s="4"/>
      <c r="H5" s="4"/>
      <c r="I5" s="115"/>
      <c r="J5" s="4"/>
      <c r="K5" s="4"/>
      <c r="L5" s="4"/>
      <c r="M5" s="1"/>
    </row>
    <row r="6" spans="1:13" ht="18" customHeight="1" x14ac:dyDescent="0.2">
      <c r="B6" s="137" t="s">
        <v>59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8"/>
    </row>
    <row r="7" spans="1:13" ht="18" customHeight="1" x14ac:dyDescent="0.2">
      <c r="B7" s="4"/>
      <c r="C7" s="4"/>
      <c r="D7" s="4"/>
      <c r="E7" s="4"/>
      <c r="F7" s="4"/>
      <c r="G7" s="4"/>
      <c r="H7" s="4"/>
      <c r="I7" s="115"/>
      <c r="J7" s="4"/>
      <c r="K7" s="4"/>
      <c r="L7" s="4"/>
      <c r="M7" s="8"/>
    </row>
    <row r="8" spans="1:13" ht="18" customHeight="1" x14ac:dyDescent="0.2">
      <c r="B8" s="136" t="s">
        <v>67</v>
      </c>
      <c r="C8" s="136"/>
      <c r="D8" s="136"/>
      <c r="E8" s="136"/>
      <c r="F8" s="136"/>
      <c r="G8" s="45"/>
      <c r="H8" s="46"/>
      <c r="I8" s="117"/>
      <c r="J8" s="46"/>
      <c r="K8" s="47"/>
      <c r="L8" s="47"/>
    </row>
    <row r="9" spans="1:13" ht="47.25" x14ac:dyDescent="0.2">
      <c r="B9" s="141" t="s">
        <v>8</v>
      </c>
      <c r="C9" s="141"/>
      <c r="D9" s="141"/>
      <c r="E9" s="141"/>
      <c r="F9" s="141"/>
      <c r="G9" s="48" t="s">
        <v>180</v>
      </c>
      <c r="H9" s="48" t="s">
        <v>186</v>
      </c>
      <c r="I9" s="120" t="s">
        <v>187</v>
      </c>
      <c r="J9" s="48" t="s">
        <v>188</v>
      </c>
      <c r="K9" s="48" t="s">
        <v>29</v>
      </c>
      <c r="L9" s="48" t="s">
        <v>29</v>
      </c>
    </row>
    <row r="10" spans="1:13" ht="15.75" x14ac:dyDescent="0.25">
      <c r="B10" s="142">
        <v>1</v>
      </c>
      <c r="C10" s="142"/>
      <c r="D10" s="142"/>
      <c r="E10" s="142"/>
      <c r="F10" s="143"/>
      <c r="G10" s="48">
        <v>2</v>
      </c>
      <c r="H10" s="49">
        <v>3</v>
      </c>
      <c r="I10" s="121">
        <v>4</v>
      </c>
      <c r="J10" s="49">
        <v>5</v>
      </c>
      <c r="K10" s="49" t="s">
        <v>40</v>
      </c>
      <c r="L10" s="49" t="s">
        <v>41</v>
      </c>
    </row>
    <row r="11" spans="1:13" ht="15.75" x14ac:dyDescent="0.25">
      <c r="B11" s="140" t="s">
        <v>31</v>
      </c>
      <c r="C11" s="135"/>
      <c r="D11" s="135"/>
      <c r="E11" s="135"/>
      <c r="F11" s="131"/>
      <c r="G11" s="50">
        <v>814788.2</v>
      </c>
      <c r="H11" s="50">
        <v>1108240</v>
      </c>
      <c r="I11" s="122">
        <v>1084171</v>
      </c>
      <c r="J11" s="50">
        <v>950105.82</v>
      </c>
      <c r="K11" s="50">
        <f>(J11/G11)*100</f>
        <v>116.60770492257988</v>
      </c>
      <c r="L11" s="50">
        <f>(J11/I11)*100</f>
        <v>87.634314144170972</v>
      </c>
    </row>
    <row r="12" spans="1:13" ht="15.75" x14ac:dyDescent="0.25">
      <c r="B12" s="130" t="s">
        <v>30</v>
      </c>
      <c r="C12" s="131"/>
      <c r="D12" s="131"/>
      <c r="E12" s="131"/>
      <c r="F12" s="131"/>
      <c r="G12" s="50">
        <v>0</v>
      </c>
      <c r="H12" s="50">
        <v>0</v>
      </c>
      <c r="I12" s="122">
        <v>0</v>
      </c>
      <c r="J12" s="50">
        <v>0</v>
      </c>
      <c r="K12" s="50"/>
      <c r="L12" s="50"/>
    </row>
    <row r="13" spans="1:13" ht="15.75" x14ac:dyDescent="0.25">
      <c r="B13" s="138" t="s">
        <v>0</v>
      </c>
      <c r="C13" s="133"/>
      <c r="D13" s="133"/>
      <c r="E13" s="133"/>
      <c r="F13" s="139"/>
      <c r="G13" s="3">
        <f>G11+G12</f>
        <v>814788.2</v>
      </c>
      <c r="H13" s="3">
        <f>H11+H12</f>
        <v>1108240</v>
      </c>
      <c r="I13" s="123">
        <f>I11+I12</f>
        <v>1084171</v>
      </c>
      <c r="J13" s="3">
        <f>J11+J12</f>
        <v>950105.82</v>
      </c>
      <c r="K13" s="50">
        <f t="shared" ref="K13:K17" si="0">(J13/G13)*100</f>
        <v>116.60770492257988</v>
      </c>
      <c r="L13" s="50">
        <f t="shared" ref="L13:L17" si="1">(J13/I13)*100</f>
        <v>87.634314144170972</v>
      </c>
    </row>
    <row r="14" spans="1:13" ht="15.75" x14ac:dyDescent="0.25">
      <c r="B14" s="134" t="s">
        <v>32</v>
      </c>
      <c r="C14" s="135"/>
      <c r="D14" s="135"/>
      <c r="E14" s="135"/>
      <c r="F14" s="135"/>
      <c r="G14" s="50">
        <v>529832.07999999996</v>
      </c>
      <c r="H14" s="50">
        <v>1335743</v>
      </c>
      <c r="I14" s="122">
        <v>1315654</v>
      </c>
      <c r="J14" s="50">
        <v>577378.74</v>
      </c>
      <c r="K14" s="50">
        <f t="shared" si="0"/>
        <v>108.97391113048498</v>
      </c>
      <c r="L14" s="50">
        <f t="shared" si="1"/>
        <v>43.885302670762982</v>
      </c>
    </row>
    <row r="15" spans="1:13" ht="15.75" x14ac:dyDescent="0.25">
      <c r="B15" s="130" t="s">
        <v>33</v>
      </c>
      <c r="C15" s="131"/>
      <c r="D15" s="131"/>
      <c r="E15" s="131"/>
      <c r="F15" s="131"/>
      <c r="G15" s="50">
        <v>5552.42</v>
      </c>
      <c r="H15" s="50">
        <v>28700</v>
      </c>
      <c r="I15" s="122">
        <v>24720</v>
      </c>
      <c r="J15" s="50">
        <v>1839.06</v>
      </c>
      <c r="K15" s="50">
        <f t="shared" si="0"/>
        <v>33.121773929205645</v>
      </c>
      <c r="L15" s="50">
        <f t="shared" si="1"/>
        <v>7.4395631067961165</v>
      </c>
    </row>
    <row r="16" spans="1:13" ht="15.75" x14ac:dyDescent="0.25">
      <c r="B16" s="51" t="s">
        <v>1</v>
      </c>
      <c r="C16" s="52"/>
      <c r="D16" s="52"/>
      <c r="E16" s="52"/>
      <c r="F16" s="52"/>
      <c r="G16" s="3">
        <f>G14+G15</f>
        <v>535384.5</v>
      </c>
      <c r="H16" s="3">
        <f>H14+H15</f>
        <v>1364443</v>
      </c>
      <c r="I16" s="123">
        <f>I14+I15</f>
        <v>1340374</v>
      </c>
      <c r="J16" s="3">
        <f>J14+J15</f>
        <v>579217.80000000005</v>
      </c>
      <c r="K16" s="50">
        <f t="shared" si="0"/>
        <v>108.18725607483968</v>
      </c>
      <c r="L16" s="50">
        <f t="shared" si="1"/>
        <v>43.21314797213315</v>
      </c>
    </row>
    <row r="17" spans="1:49" ht="15.75" x14ac:dyDescent="0.25">
      <c r="B17" s="132" t="s">
        <v>2</v>
      </c>
      <c r="C17" s="133"/>
      <c r="D17" s="133"/>
      <c r="E17" s="133"/>
      <c r="F17" s="133"/>
      <c r="G17" s="53">
        <f>G13-G16</f>
        <v>279403.69999999995</v>
      </c>
      <c r="H17" s="53">
        <f>H13-H16</f>
        <v>-256203</v>
      </c>
      <c r="I17" s="63">
        <f>I13-I16</f>
        <v>-256203</v>
      </c>
      <c r="J17" s="53">
        <f>J13-J16</f>
        <v>370888.0199999999</v>
      </c>
      <c r="K17" s="50">
        <f t="shared" si="0"/>
        <v>132.74270168934771</v>
      </c>
      <c r="L17" s="50">
        <f t="shared" si="1"/>
        <v>-144.7633400077282</v>
      </c>
    </row>
    <row r="18" spans="1:49" ht="15.75" x14ac:dyDescent="0.2">
      <c r="B18" s="4"/>
      <c r="C18" s="9"/>
      <c r="D18" s="9"/>
      <c r="E18" s="9"/>
      <c r="F18" s="9"/>
      <c r="G18" s="9"/>
      <c r="H18" s="9"/>
      <c r="I18" s="124"/>
      <c r="J18" s="9"/>
      <c r="K18" s="54"/>
      <c r="L18" s="54"/>
      <c r="M18" s="54"/>
    </row>
    <row r="19" spans="1:49" ht="18" customHeight="1" x14ac:dyDescent="0.2">
      <c r="B19" s="136" t="s">
        <v>64</v>
      </c>
      <c r="C19" s="136"/>
      <c r="D19" s="136"/>
      <c r="E19" s="136"/>
      <c r="F19" s="136"/>
      <c r="G19" s="9"/>
      <c r="H19" s="9"/>
      <c r="I19" s="124"/>
      <c r="J19" s="9"/>
      <c r="K19" s="54"/>
      <c r="L19" s="54"/>
      <c r="M19" s="54"/>
    </row>
    <row r="20" spans="1:49" ht="47.25" x14ac:dyDescent="0.2">
      <c r="B20" s="141" t="s">
        <v>8</v>
      </c>
      <c r="C20" s="141"/>
      <c r="D20" s="141"/>
      <c r="E20" s="141"/>
      <c r="F20" s="141"/>
      <c r="G20" s="48" t="s">
        <v>180</v>
      </c>
      <c r="H20" s="48" t="s">
        <v>186</v>
      </c>
      <c r="I20" s="120" t="s">
        <v>187</v>
      </c>
      <c r="J20" s="48" t="s">
        <v>188</v>
      </c>
      <c r="K20" s="49" t="s">
        <v>29</v>
      </c>
      <c r="L20" s="49" t="s">
        <v>29</v>
      </c>
    </row>
    <row r="21" spans="1:49" ht="15.75" x14ac:dyDescent="0.2">
      <c r="B21" s="148">
        <v>1</v>
      </c>
      <c r="C21" s="149"/>
      <c r="D21" s="149"/>
      <c r="E21" s="149"/>
      <c r="F21" s="149"/>
      <c r="G21" s="55">
        <v>2</v>
      </c>
      <c r="H21" s="49">
        <v>3</v>
      </c>
      <c r="I21" s="121">
        <v>4</v>
      </c>
      <c r="J21" s="49">
        <v>5</v>
      </c>
      <c r="K21" s="49" t="s">
        <v>40</v>
      </c>
      <c r="L21" s="49" t="s">
        <v>41</v>
      </c>
    </row>
    <row r="22" spans="1:49" ht="15.75" customHeight="1" x14ac:dyDescent="0.25">
      <c r="B22" s="140" t="s">
        <v>34</v>
      </c>
      <c r="C22" s="150"/>
      <c r="D22" s="150"/>
      <c r="E22" s="150"/>
      <c r="F22" s="150"/>
      <c r="G22" s="50">
        <v>0</v>
      </c>
      <c r="H22" s="50">
        <v>0</v>
      </c>
      <c r="I22" s="122">
        <v>0</v>
      </c>
      <c r="J22" s="50">
        <v>0</v>
      </c>
      <c r="K22" s="50"/>
      <c r="L22" s="50"/>
    </row>
    <row r="23" spans="1:49" ht="15.75" x14ac:dyDescent="0.25">
      <c r="B23" s="140" t="s">
        <v>35</v>
      </c>
      <c r="C23" s="135"/>
      <c r="D23" s="135"/>
      <c r="E23" s="135"/>
      <c r="F23" s="135"/>
      <c r="G23" s="50">
        <v>0</v>
      </c>
      <c r="H23" s="50">
        <v>0</v>
      </c>
      <c r="I23" s="122">
        <v>0</v>
      </c>
      <c r="J23" s="50">
        <v>0</v>
      </c>
      <c r="K23" s="50"/>
      <c r="L23" s="50"/>
    </row>
    <row r="24" spans="1:49" ht="15" customHeight="1" x14ac:dyDescent="0.25">
      <c r="B24" s="144" t="s">
        <v>58</v>
      </c>
      <c r="C24" s="145"/>
      <c r="D24" s="145"/>
      <c r="E24" s="145"/>
      <c r="F24" s="146"/>
      <c r="G24" s="56">
        <v>0</v>
      </c>
      <c r="H24" s="56">
        <v>0</v>
      </c>
      <c r="I24" s="125">
        <v>0</v>
      </c>
      <c r="J24" s="56">
        <v>0</v>
      </c>
      <c r="K24" s="50"/>
      <c r="L24" s="50"/>
    </row>
    <row r="25" spans="1:49" s="61" customFormat="1" ht="15" customHeight="1" x14ac:dyDescent="0.25">
      <c r="A25" s="44"/>
      <c r="B25" s="140" t="s">
        <v>19</v>
      </c>
      <c r="C25" s="147"/>
      <c r="D25" s="147"/>
      <c r="E25" s="147"/>
      <c r="F25" s="147"/>
      <c r="G25" s="56">
        <v>610100.31000000006</v>
      </c>
      <c r="H25" s="110">
        <v>256203</v>
      </c>
      <c r="I25" s="126">
        <v>256203</v>
      </c>
      <c r="J25" s="56">
        <v>439217.61</v>
      </c>
      <c r="K25" s="50">
        <f t="shared" ref="K25:K27" si="2">(J25/G25)*100</f>
        <v>71.991048488403479</v>
      </c>
      <c r="L25" s="50">
        <f t="shared" ref="L25:L27" si="3">(J25/I25)*100</f>
        <v>171.4334375475697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</row>
    <row r="26" spans="1:49" s="57" customFormat="1" ht="15" customHeight="1" x14ac:dyDescent="0.25">
      <c r="A26" s="6"/>
      <c r="B26" s="140" t="s">
        <v>63</v>
      </c>
      <c r="C26" s="135"/>
      <c r="D26" s="135"/>
      <c r="E26" s="135"/>
      <c r="F26" s="135"/>
      <c r="G26" s="111">
        <v>-889504.01</v>
      </c>
      <c r="H26" s="50">
        <v>0</v>
      </c>
      <c r="I26" s="122">
        <v>0</v>
      </c>
      <c r="J26" s="111">
        <v>-810105.63</v>
      </c>
      <c r="K26" s="50">
        <f t="shared" si="2"/>
        <v>91.073859239825126</v>
      </c>
      <c r="L26" s="5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 s="59" customFormat="1" ht="15.75" x14ac:dyDescent="0.25">
      <c r="A27" s="58"/>
      <c r="B27" s="144" t="s">
        <v>65</v>
      </c>
      <c r="C27" s="145"/>
      <c r="D27" s="145"/>
      <c r="E27" s="145"/>
      <c r="F27" s="146"/>
      <c r="G27" s="56">
        <f t="shared" ref="G27" si="4">G25+G26</f>
        <v>-279403.69999999995</v>
      </c>
      <c r="H27" s="56">
        <f t="shared" ref="H27:J27" si="5">H25+H26</f>
        <v>256203</v>
      </c>
      <c r="I27" s="125">
        <f t="shared" si="5"/>
        <v>256203</v>
      </c>
      <c r="J27" s="56">
        <f t="shared" si="5"/>
        <v>-370888.02</v>
      </c>
      <c r="K27" s="50">
        <f t="shared" si="2"/>
        <v>132.74270168934774</v>
      </c>
      <c r="L27" s="50">
        <f t="shared" si="3"/>
        <v>-144.76334000772826</v>
      </c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</row>
    <row r="28" spans="1:49" ht="15.75" x14ac:dyDescent="0.25">
      <c r="B28" s="129" t="s">
        <v>66</v>
      </c>
      <c r="C28" s="129"/>
      <c r="D28" s="129"/>
      <c r="E28" s="129"/>
      <c r="F28" s="129"/>
      <c r="G28" s="63">
        <f t="shared" ref="G28" si="6">G17+G27</f>
        <v>0</v>
      </c>
      <c r="H28" s="63">
        <f t="shared" ref="H28:J28" si="7">H17+H27</f>
        <v>0</v>
      </c>
      <c r="I28" s="63">
        <f t="shared" si="7"/>
        <v>0</v>
      </c>
      <c r="J28" s="63">
        <f t="shared" si="7"/>
        <v>0</v>
      </c>
      <c r="K28" s="3"/>
      <c r="L28" s="3"/>
    </row>
    <row r="30" spans="1:49" x14ac:dyDescent="0.2">
      <c r="B30" s="60"/>
      <c r="C30" s="60"/>
      <c r="D30" s="60"/>
      <c r="E30" s="60"/>
      <c r="F30" s="60"/>
      <c r="G30" s="60"/>
      <c r="H30" s="60"/>
      <c r="I30" s="118"/>
      <c r="J30" s="60"/>
      <c r="K30" s="60"/>
      <c r="L30" s="60"/>
    </row>
    <row r="32" spans="1:49" ht="17.25" customHeight="1" x14ac:dyDescent="0.2">
      <c r="B32" s="6" t="s">
        <v>193</v>
      </c>
    </row>
    <row r="33" spans="2:9" ht="16.5" customHeight="1" x14ac:dyDescent="0.2">
      <c r="B33" s="127" t="s">
        <v>194</v>
      </c>
      <c r="C33" s="127"/>
      <c r="D33" s="127"/>
      <c r="E33" s="127"/>
    </row>
    <row r="34" spans="2:9" ht="17.25" customHeight="1" x14ac:dyDescent="0.2">
      <c r="B34" s="6" t="s">
        <v>195</v>
      </c>
      <c r="E34" s="58"/>
      <c r="I34" s="128" t="s">
        <v>175</v>
      </c>
    </row>
    <row r="35" spans="2:9" ht="45" x14ac:dyDescent="0.2">
      <c r="I35" s="119" t="s">
        <v>196</v>
      </c>
    </row>
    <row r="43" spans="2:9" x14ac:dyDescent="0.2">
      <c r="H43" s="6">
        <v>0</v>
      </c>
    </row>
  </sheetData>
  <mergeCells count="22">
    <mergeCell ref="B6:L6"/>
    <mergeCell ref="B3:L3"/>
    <mergeCell ref="B1:L1"/>
    <mergeCell ref="B13:F13"/>
    <mergeCell ref="B23:F23"/>
    <mergeCell ref="B11:F11"/>
    <mergeCell ref="B12:F12"/>
    <mergeCell ref="B9:F9"/>
    <mergeCell ref="B10:F10"/>
    <mergeCell ref="B20:F20"/>
    <mergeCell ref="B21:F21"/>
    <mergeCell ref="B22:F22"/>
    <mergeCell ref="B28:F28"/>
    <mergeCell ref="B15:F15"/>
    <mergeCell ref="B17:F17"/>
    <mergeCell ref="B14:F14"/>
    <mergeCell ref="B8:F8"/>
    <mergeCell ref="B19:F19"/>
    <mergeCell ref="B27:F27"/>
    <mergeCell ref="B24:F24"/>
    <mergeCell ref="B25:F25"/>
    <mergeCell ref="B26:F2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103"/>
  <sheetViews>
    <sheetView topLeftCell="A94" zoomScale="90" zoomScaleNormal="90" zoomScaleSheetLayoutView="110" workbookViewId="0">
      <selection activeCell="J41" sqref="J41"/>
    </sheetView>
  </sheetViews>
  <sheetFormatPr defaultRowHeight="15" x14ac:dyDescent="0.2"/>
  <cols>
    <col min="1" max="1" width="9.140625" style="6"/>
    <col min="2" max="2" width="7.42578125" style="6" bestFit="1" customWidth="1"/>
    <col min="3" max="3" width="8.42578125" style="6" bestFit="1" customWidth="1"/>
    <col min="4" max="4" width="11.42578125" style="6" customWidth="1"/>
    <col min="5" max="5" width="8.42578125" style="6" customWidth="1"/>
    <col min="6" max="6" width="46" style="6" customWidth="1"/>
    <col min="7" max="9" width="25.28515625" style="6" customWidth="1"/>
    <col min="10" max="10" width="23.85546875" style="6" customWidth="1"/>
    <col min="11" max="12" width="15.7109375" style="27" customWidth="1"/>
    <col min="13" max="16384" width="9.140625" style="6"/>
  </cols>
  <sheetData>
    <row r="2" spans="2:12" ht="15.75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5.75" customHeight="1" x14ac:dyDescent="0.2">
      <c r="B3" s="137" t="s">
        <v>13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2:12" ht="15.75" x14ac:dyDescent="0.2">
      <c r="B4" s="4"/>
      <c r="C4" s="4"/>
      <c r="D4" s="4"/>
      <c r="E4" s="4"/>
      <c r="F4" s="4"/>
      <c r="G4" s="4"/>
      <c r="H4" s="4"/>
      <c r="I4" s="4"/>
      <c r="J4" s="1"/>
      <c r="K4" s="9"/>
      <c r="L4" s="9"/>
    </row>
    <row r="5" spans="2:12" ht="15.75" customHeight="1" x14ac:dyDescent="0.2">
      <c r="B5" s="137" t="s">
        <v>61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6" spans="2:12" ht="15.75" x14ac:dyDescent="0.2">
      <c r="B6" s="4"/>
      <c r="C6" s="4"/>
      <c r="D6" s="4"/>
      <c r="E6" s="4"/>
      <c r="F6" s="4"/>
      <c r="G6" s="4"/>
      <c r="H6" s="4"/>
      <c r="I6" s="4"/>
      <c r="J6" s="1"/>
      <c r="K6" s="9"/>
      <c r="L6" s="9"/>
    </row>
    <row r="7" spans="2:12" ht="15.75" customHeight="1" x14ac:dyDescent="0.2">
      <c r="B7" s="137" t="s">
        <v>42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</row>
    <row r="8" spans="2:12" ht="15.75" x14ac:dyDescent="0.2">
      <c r="B8" s="4"/>
      <c r="C8" s="4"/>
      <c r="D8" s="4"/>
      <c r="E8" s="4"/>
      <c r="F8" s="4"/>
      <c r="G8" s="4"/>
      <c r="H8" s="4"/>
      <c r="I8" s="4"/>
      <c r="J8" s="1"/>
      <c r="K8" s="9"/>
      <c r="L8" s="9"/>
    </row>
    <row r="9" spans="2:12" ht="45" customHeight="1" x14ac:dyDescent="0.2">
      <c r="B9" s="151" t="s">
        <v>8</v>
      </c>
      <c r="C9" s="152"/>
      <c r="D9" s="152"/>
      <c r="E9" s="152"/>
      <c r="F9" s="153"/>
      <c r="G9" s="48" t="s">
        <v>181</v>
      </c>
      <c r="H9" s="48" t="s">
        <v>186</v>
      </c>
      <c r="I9" s="48" t="s">
        <v>187</v>
      </c>
      <c r="J9" s="48" t="s">
        <v>189</v>
      </c>
      <c r="K9" s="10" t="s">
        <v>29</v>
      </c>
      <c r="L9" s="10" t="s">
        <v>29</v>
      </c>
    </row>
    <row r="10" spans="2:12" ht="15.75" x14ac:dyDescent="0.2">
      <c r="B10" s="151">
        <v>1</v>
      </c>
      <c r="C10" s="152"/>
      <c r="D10" s="152"/>
      <c r="E10" s="152"/>
      <c r="F10" s="153"/>
      <c r="G10" s="10">
        <v>2</v>
      </c>
      <c r="H10" s="10">
        <v>3</v>
      </c>
      <c r="I10" s="10">
        <v>4</v>
      </c>
      <c r="J10" s="10">
        <v>5</v>
      </c>
      <c r="K10" s="10" t="s">
        <v>40</v>
      </c>
      <c r="L10" s="10" t="s">
        <v>41</v>
      </c>
    </row>
    <row r="11" spans="2:12" ht="15.75" x14ac:dyDescent="0.25">
      <c r="B11" s="11"/>
      <c r="C11" s="11"/>
      <c r="D11" s="11"/>
      <c r="E11" s="11"/>
      <c r="F11" s="11" t="s">
        <v>56</v>
      </c>
      <c r="G11" s="12">
        <f t="shared" ref="G11:J11" si="0">G12</f>
        <v>814788.20000000007</v>
      </c>
      <c r="H11" s="12">
        <f t="shared" si="0"/>
        <v>1108240</v>
      </c>
      <c r="I11" s="12">
        <f t="shared" si="0"/>
        <v>1084171</v>
      </c>
      <c r="J11" s="12">
        <f t="shared" si="0"/>
        <v>950105.82000000007</v>
      </c>
      <c r="K11" s="14">
        <f>(J11/G11)*100</f>
        <v>116.60770492257988</v>
      </c>
      <c r="L11" s="14">
        <f t="shared" ref="L11:L13" si="1">(J11/I11)*100</f>
        <v>87.634314144170986</v>
      </c>
    </row>
    <row r="12" spans="2:12" ht="15.75" x14ac:dyDescent="0.25">
      <c r="B12" s="11">
        <v>6</v>
      </c>
      <c r="C12" s="11"/>
      <c r="D12" s="11"/>
      <c r="E12" s="11"/>
      <c r="F12" s="11" t="s">
        <v>3</v>
      </c>
      <c r="G12" s="12">
        <f>G13+G18+G22+G26</f>
        <v>814788.20000000007</v>
      </c>
      <c r="H12" s="12">
        <f t="shared" ref="H12:I12" si="2">H13+H18+H22+H26</f>
        <v>1108240</v>
      </c>
      <c r="I12" s="12">
        <f t="shared" si="2"/>
        <v>1084171</v>
      </c>
      <c r="J12" s="12">
        <f>J13+J18+J22+J26</f>
        <v>950105.82000000007</v>
      </c>
      <c r="K12" s="14">
        <f>(J12/G12)*100</f>
        <v>116.60770492257988</v>
      </c>
      <c r="L12" s="14">
        <f t="shared" si="1"/>
        <v>87.634314144170986</v>
      </c>
    </row>
    <row r="13" spans="2:12" ht="30" x14ac:dyDescent="0.2">
      <c r="B13" s="11"/>
      <c r="C13" s="15">
        <v>63</v>
      </c>
      <c r="D13" s="15"/>
      <c r="E13" s="15"/>
      <c r="F13" s="15" t="s">
        <v>17</v>
      </c>
      <c r="G13" s="16">
        <f t="shared" ref="G13" si="3">G14+G16</f>
        <v>200</v>
      </c>
      <c r="H13" s="16">
        <f t="shared" ref="H13:J13" si="4">H14+H16</f>
        <v>1527</v>
      </c>
      <c r="I13" s="16">
        <f t="shared" si="4"/>
        <v>1527</v>
      </c>
      <c r="J13" s="16">
        <f t="shared" si="4"/>
        <v>200</v>
      </c>
      <c r="K13" s="13">
        <f t="shared" ref="K13" si="5">(J13/G13)*100</f>
        <v>100</v>
      </c>
      <c r="L13" s="13">
        <f t="shared" si="1"/>
        <v>13.097576948264573</v>
      </c>
    </row>
    <row r="14" spans="2:12" ht="30" x14ac:dyDescent="0.2">
      <c r="B14" s="17"/>
      <c r="C14" s="17"/>
      <c r="D14" s="17">
        <v>636</v>
      </c>
      <c r="E14" s="17"/>
      <c r="F14" s="18" t="s">
        <v>69</v>
      </c>
      <c r="G14" s="16">
        <f t="shared" ref="G14:J14" si="6">G15</f>
        <v>0</v>
      </c>
      <c r="H14" s="16">
        <f t="shared" si="6"/>
        <v>1327</v>
      </c>
      <c r="I14" s="16">
        <f t="shared" si="6"/>
        <v>1327</v>
      </c>
      <c r="J14" s="16">
        <f t="shared" si="6"/>
        <v>0</v>
      </c>
      <c r="K14" s="13"/>
      <c r="L14" s="13"/>
    </row>
    <row r="15" spans="2:12" ht="30" x14ac:dyDescent="0.2">
      <c r="B15" s="17"/>
      <c r="C15" s="17"/>
      <c r="D15" s="17"/>
      <c r="E15" s="17">
        <v>6361</v>
      </c>
      <c r="F15" s="18" t="s">
        <v>68</v>
      </c>
      <c r="G15" s="19">
        <v>0</v>
      </c>
      <c r="H15" s="16">
        <v>1327</v>
      </c>
      <c r="I15" s="16">
        <v>1327</v>
      </c>
      <c r="J15" s="19">
        <v>0</v>
      </c>
      <c r="K15" s="13"/>
      <c r="L15" s="13"/>
    </row>
    <row r="16" spans="2:12" ht="30" x14ac:dyDescent="0.2">
      <c r="B16" s="17"/>
      <c r="C16" s="17"/>
      <c r="D16" s="17">
        <v>639</v>
      </c>
      <c r="E16" s="17"/>
      <c r="F16" s="18" t="s">
        <v>177</v>
      </c>
      <c r="G16" s="19">
        <v>200</v>
      </c>
      <c r="H16" s="16">
        <v>200</v>
      </c>
      <c r="I16" s="16">
        <v>200</v>
      </c>
      <c r="J16" s="19">
        <v>200</v>
      </c>
      <c r="K16" s="13"/>
      <c r="L16" s="13"/>
    </row>
    <row r="17" spans="2:12" ht="30" x14ac:dyDescent="0.2">
      <c r="B17" s="17"/>
      <c r="C17" s="17"/>
      <c r="D17" s="17"/>
      <c r="E17" s="17">
        <v>6391</v>
      </c>
      <c r="F17" s="18" t="s">
        <v>176</v>
      </c>
      <c r="G17" s="19">
        <v>200</v>
      </c>
      <c r="H17" s="16">
        <v>200</v>
      </c>
      <c r="I17" s="16">
        <v>200</v>
      </c>
      <c r="J17" s="19">
        <v>200</v>
      </c>
      <c r="K17" s="13"/>
      <c r="L17" s="13"/>
    </row>
    <row r="18" spans="2:12" ht="45" x14ac:dyDescent="0.2">
      <c r="B18" s="17"/>
      <c r="C18" s="15">
        <v>65</v>
      </c>
      <c r="D18" s="15"/>
      <c r="E18" s="15"/>
      <c r="F18" s="18" t="s">
        <v>70</v>
      </c>
      <c r="G18" s="16">
        <f t="shared" ref="G18:J18" si="7">G19</f>
        <v>700955.8</v>
      </c>
      <c r="H18" s="16">
        <f t="shared" si="7"/>
        <v>833047</v>
      </c>
      <c r="I18" s="16">
        <f t="shared" si="7"/>
        <v>833047</v>
      </c>
      <c r="J18" s="16">
        <f t="shared" si="7"/>
        <v>830640</v>
      </c>
      <c r="K18" s="13">
        <f t="shared" ref="K18" si="8">(J18/G18)*100</f>
        <v>118.50105242013834</v>
      </c>
      <c r="L18" s="13">
        <f t="shared" ref="L18" si="9">(J18/I18)*100</f>
        <v>99.71106072046355</v>
      </c>
    </row>
    <row r="19" spans="2:12" x14ac:dyDescent="0.2">
      <c r="B19" s="17"/>
      <c r="C19" s="17"/>
      <c r="D19" s="17">
        <v>652</v>
      </c>
      <c r="E19" s="17"/>
      <c r="F19" s="18" t="s">
        <v>71</v>
      </c>
      <c r="G19" s="19">
        <f>G20+G21</f>
        <v>700955.8</v>
      </c>
      <c r="H19" s="19">
        <f t="shared" ref="H19:I19" si="10">H20+H21</f>
        <v>833047</v>
      </c>
      <c r="I19" s="19">
        <f t="shared" si="10"/>
        <v>833047</v>
      </c>
      <c r="J19" s="19">
        <f>J20+J21</f>
        <v>830640</v>
      </c>
      <c r="K19" s="13"/>
      <c r="L19" s="13"/>
    </row>
    <row r="20" spans="2:12" x14ac:dyDescent="0.2">
      <c r="B20" s="17"/>
      <c r="C20" s="17"/>
      <c r="D20" s="17"/>
      <c r="E20" s="17">
        <v>6526</v>
      </c>
      <c r="F20" s="18" t="s">
        <v>72</v>
      </c>
      <c r="G20" s="19">
        <v>955.8</v>
      </c>
      <c r="H20" s="16">
        <v>4000</v>
      </c>
      <c r="I20" s="16">
        <v>4000</v>
      </c>
      <c r="J20" s="19">
        <v>1593</v>
      </c>
      <c r="K20" s="13"/>
      <c r="L20" s="13"/>
    </row>
    <row r="21" spans="2:12" ht="30" x14ac:dyDescent="0.2">
      <c r="B21" s="17"/>
      <c r="C21" s="17"/>
      <c r="D21" s="17"/>
      <c r="E21" s="17">
        <v>6528</v>
      </c>
      <c r="F21" s="18" t="s">
        <v>73</v>
      </c>
      <c r="G21" s="19">
        <v>700000</v>
      </c>
      <c r="H21" s="16">
        <v>829047</v>
      </c>
      <c r="I21" s="16">
        <v>829047</v>
      </c>
      <c r="J21" s="19">
        <v>829047</v>
      </c>
      <c r="K21" s="13"/>
      <c r="L21" s="13"/>
    </row>
    <row r="22" spans="2:12" ht="30" x14ac:dyDescent="0.2">
      <c r="B22" s="17"/>
      <c r="C22" s="17">
        <v>66</v>
      </c>
      <c r="D22" s="17"/>
      <c r="E22" s="17"/>
      <c r="F22" s="15" t="s">
        <v>20</v>
      </c>
      <c r="G22" s="16">
        <f t="shared" ref="G22:I22" si="11">G23</f>
        <v>2178</v>
      </c>
      <c r="H22" s="16">
        <f t="shared" si="11"/>
        <v>700</v>
      </c>
      <c r="I22" s="16">
        <f t="shared" si="11"/>
        <v>700</v>
      </c>
      <c r="J22" s="16">
        <v>0</v>
      </c>
      <c r="K22" s="13"/>
      <c r="L22" s="13">
        <f t="shared" ref="L22" si="12">(J22/I22)*100</f>
        <v>0</v>
      </c>
    </row>
    <row r="23" spans="2:12" ht="30" x14ac:dyDescent="0.2">
      <c r="B23" s="17"/>
      <c r="C23" s="20"/>
      <c r="D23" s="17">
        <v>663</v>
      </c>
      <c r="E23" s="17"/>
      <c r="F23" s="15" t="s">
        <v>74</v>
      </c>
      <c r="G23" s="16">
        <f t="shared" ref="G23" si="13">G24+G25</f>
        <v>2178</v>
      </c>
      <c r="H23" s="16">
        <f>H24+H25</f>
        <v>700</v>
      </c>
      <c r="I23" s="16">
        <f t="shared" ref="I23:J23" si="14">I24+I25</f>
        <v>700</v>
      </c>
      <c r="J23" s="16">
        <f t="shared" si="14"/>
        <v>0</v>
      </c>
      <c r="K23" s="13"/>
      <c r="L23" s="13"/>
    </row>
    <row r="24" spans="2:12" ht="15.75" x14ac:dyDescent="0.2">
      <c r="B24" s="17"/>
      <c r="C24" s="20"/>
      <c r="D24" s="17"/>
      <c r="E24" s="17">
        <v>6631</v>
      </c>
      <c r="F24" s="15" t="s">
        <v>75</v>
      </c>
      <c r="G24" s="19">
        <v>1128</v>
      </c>
      <c r="H24" s="16">
        <v>300</v>
      </c>
      <c r="I24" s="16">
        <v>300</v>
      </c>
      <c r="J24" s="19">
        <v>0</v>
      </c>
      <c r="K24" s="13"/>
      <c r="L24" s="13"/>
    </row>
    <row r="25" spans="2:12" ht="15.75" x14ac:dyDescent="0.2">
      <c r="B25" s="17"/>
      <c r="C25" s="20"/>
      <c r="D25" s="17"/>
      <c r="E25" s="17">
        <v>6632</v>
      </c>
      <c r="F25" s="15" t="s">
        <v>183</v>
      </c>
      <c r="G25" s="19">
        <v>1050</v>
      </c>
      <c r="H25" s="16">
        <v>400</v>
      </c>
      <c r="I25" s="16">
        <v>400</v>
      </c>
      <c r="J25" s="19">
        <v>0</v>
      </c>
      <c r="K25" s="13"/>
      <c r="L25" s="13"/>
    </row>
    <row r="26" spans="2:12" ht="30" x14ac:dyDescent="0.2">
      <c r="B26" s="17"/>
      <c r="C26" s="15">
        <v>67</v>
      </c>
      <c r="D26" s="15"/>
      <c r="E26" s="15"/>
      <c r="F26" s="15" t="s">
        <v>76</v>
      </c>
      <c r="G26" s="16">
        <f t="shared" ref="G26:J26" si="15">G27</f>
        <v>111454.39999999999</v>
      </c>
      <c r="H26" s="16">
        <f t="shared" si="15"/>
        <v>272966</v>
      </c>
      <c r="I26" s="16">
        <f t="shared" si="15"/>
        <v>248897</v>
      </c>
      <c r="J26" s="16">
        <f t="shared" si="15"/>
        <v>119265.82</v>
      </c>
      <c r="K26" s="13">
        <f t="shared" ref="K26" si="16">(J26/G26)*100</f>
        <v>107.00862415481132</v>
      </c>
      <c r="L26" s="13">
        <f t="shared" ref="L26" si="17">(J26/I26)*100</f>
        <v>47.917741073616796</v>
      </c>
    </row>
    <row r="27" spans="2:12" ht="45" x14ac:dyDescent="0.2">
      <c r="B27" s="20"/>
      <c r="C27" s="17"/>
      <c r="D27" s="17">
        <v>671</v>
      </c>
      <c r="E27" s="17"/>
      <c r="F27" s="15" t="s">
        <v>77</v>
      </c>
      <c r="G27" s="21">
        <f t="shared" ref="G27" si="18">G28+G29</f>
        <v>111454.39999999999</v>
      </c>
      <c r="H27" s="21">
        <f>H28+H29</f>
        <v>272966</v>
      </c>
      <c r="I27" s="21">
        <f t="shared" ref="I27:J27" si="19">I28+I29</f>
        <v>248897</v>
      </c>
      <c r="J27" s="21">
        <f t="shared" si="19"/>
        <v>119265.82</v>
      </c>
      <c r="K27" s="13"/>
      <c r="L27" s="13"/>
    </row>
    <row r="28" spans="2:12" ht="30.75" customHeight="1" x14ac:dyDescent="0.2">
      <c r="B28" s="17"/>
      <c r="C28" s="17"/>
      <c r="D28" s="17"/>
      <c r="E28" s="17">
        <v>6711</v>
      </c>
      <c r="F28" s="15" t="s">
        <v>78</v>
      </c>
      <c r="G28" s="19">
        <v>111454.39999999999</v>
      </c>
      <c r="H28" s="16">
        <v>266366</v>
      </c>
      <c r="I28" s="16">
        <v>246277</v>
      </c>
      <c r="J28" s="19">
        <v>119265.82</v>
      </c>
      <c r="K28" s="13"/>
      <c r="L28" s="13"/>
    </row>
    <row r="29" spans="2:12" ht="45" x14ac:dyDescent="0.2">
      <c r="B29" s="17"/>
      <c r="C29" s="17"/>
      <c r="D29" s="17"/>
      <c r="E29" s="17">
        <v>6712</v>
      </c>
      <c r="F29" s="15" t="s">
        <v>79</v>
      </c>
      <c r="G29" s="19">
        <v>0</v>
      </c>
      <c r="H29" s="16">
        <v>6600</v>
      </c>
      <c r="I29" s="16">
        <v>2620</v>
      </c>
      <c r="J29" s="19">
        <v>0</v>
      </c>
      <c r="K29" s="13"/>
      <c r="L29" s="13"/>
    </row>
    <row r="36" spans="2:12" ht="15.75" x14ac:dyDescent="0.2">
      <c r="B36" s="4"/>
      <c r="C36" s="4"/>
      <c r="D36" s="4"/>
      <c r="E36" s="4"/>
      <c r="F36" s="4"/>
      <c r="G36" s="4"/>
      <c r="H36" s="4"/>
      <c r="I36" s="4"/>
      <c r="J36" s="1"/>
      <c r="K36" s="9"/>
      <c r="L36" s="9"/>
    </row>
    <row r="37" spans="2:12" ht="47.25" x14ac:dyDescent="0.2">
      <c r="B37" s="151" t="s">
        <v>8</v>
      </c>
      <c r="C37" s="152"/>
      <c r="D37" s="152"/>
      <c r="E37" s="152"/>
      <c r="F37" s="153"/>
      <c r="G37" s="48" t="s">
        <v>180</v>
      </c>
      <c r="H37" s="48" t="s">
        <v>186</v>
      </c>
      <c r="I37" s="48" t="s">
        <v>187</v>
      </c>
      <c r="J37" s="48" t="s">
        <v>188</v>
      </c>
      <c r="K37" s="10" t="s">
        <v>29</v>
      </c>
      <c r="L37" s="10" t="s">
        <v>29</v>
      </c>
    </row>
    <row r="38" spans="2:12" ht="15.75" x14ac:dyDescent="0.2">
      <c r="B38" s="151">
        <v>1</v>
      </c>
      <c r="C38" s="152"/>
      <c r="D38" s="152"/>
      <c r="E38" s="152"/>
      <c r="F38" s="153"/>
      <c r="G38" s="10">
        <v>2</v>
      </c>
      <c r="H38" s="10">
        <v>3</v>
      </c>
      <c r="I38" s="10">
        <v>4</v>
      </c>
      <c r="J38" s="10">
        <v>5</v>
      </c>
      <c r="K38" s="10" t="s">
        <v>40</v>
      </c>
      <c r="L38" s="10" t="s">
        <v>41</v>
      </c>
    </row>
    <row r="39" spans="2:12" ht="15.75" x14ac:dyDescent="0.25">
      <c r="B39" s="11"/>
      <c r="C39" s="11"/>
      <c r="D39" s="11"/>
      <c r="E39" s="11"/>
      <c r="F39" s="11" t="s">
        <v>55</v>
      </c>
      <c r="G39" s="22">
        <f>G40+G88</f>
        <v>535384.50000000012</v>
      </c>
      <c r="H39" s="22">
        <f>H40+H88</f>
        <v>1364443</v>
      </c>
      <c r="I39" s="22">
        <f>I40+I88</f>
        <v>1340374</v>
      </c>
      <c r="J39" s="22">
        <f>J40+J88</f>
        <v>579217.80000000005</v>
      </c>
      <c r="K39" s="14">
        <f t="shared" ref="K39:K85" si="20">(J39/G39)*100</f>
        <v>108.18725607483965</v>
      </c>
      <c r="L39" s="14">
        <f t="shared" ref="L39:L89" si="21">(J39/I39)*100</f>
        <v>43.21314797213315</v>
      </c>
    </row>
    <row r="40" spans="2:12" ht="15.75" x14ac:dyDescent="0.25">
      <c r="B40" s="11">
        <v>3</v>
      </c>
      <c r="C40" s="11"/>
      <c r="D40" s="11"/>
      <c r="E40" s="11"/>
      <c r="F40" s="11" t="s">
        <v>4</v>
      </c>
      <c r="G40" s="22">
        <f t="shared" ref="G40" si="22">G41+G49+G81+G85</f>
        <v>529832.08000000007</v>
      </c>
      <c r="H40" s="22">
        <f t="shared" ref="H40:J40" si="23">H41+H49+H81+H85</f>
        <v>1335743</v>
      </c>
      <c r="I40" s="22">
        <f t="shared" si="23"/>
        <v>1315654</v>
      </c>
      <c r="J40" s="22">
        <f t="shared" si="23"/>
        <v>577378.74</v>
      </c>
      <c r="K40" s="14">
        <f t="shared" si="20"/>
        <v>108.97391113048496</v>
      </c>
      <c r="L40" s="14">
        <f t="shared" si="21"/>
        <v>43.885302670762982</v>
      </c>
    </row>
    <row r="41" spans="2:12" ht="15.75" x14ac:dyDescent="0.2">
      <c r="B41" s="11"/>
      <c r="C41" s="15">
        <v>31</v>
      </c>
      <c r="D41" s="15"/>
      <c r="E41" s="15"/>
      <c r="F41" s="15" t="s">
        <v>5</v>
      </c>
      <c r="G41" s="16">
        <f t="shared" ref="G41" si="24">G42+G45+G47</f>
        <v>388794.03</v>
      </c>
      <c r="H41" s="16">
        <f t="shared" ref="H41:J41" si="25">H42+H45+H47</f>
        <v>990000</v>
      </c>
      <c r="I41" s="16">
        <f t="shared" si="25"/>
        <v>990000</v>
      </c>
      <c r="J41" s="16">
        <f t="shared" si="25"/>
        <v>442470.54000000004</v>
      </c>
      <c r="K41" s="13">
        <f t="shared" si="20"/>
        <v>113.80589871711766</v>
      </c>
      <c r="L41" s="13">
        <f t="shared" si="21"/>
        <v>44.693993939393941</v>
      </c>
    </row>
    <row r="42" spans="2:12" x14ac:dyDescent="0.2">
      <c r="B42" s="17"/>
      <c r="C42" s="17"/>
      <c r="D42" s="17">
        <v>311</v>
      </c>
      <c r="E42" s="17"/>
      <c r="F42" s="17" t="s">
        <v>36</v>
      </c>
      <c r="G42" s="19">
        <f t="shared" ref="G42" si="26">G43+G44</f>
        <v>330112.97000000003</v>
      </c>
      <c r="H42" s="19">
        <f t="shared" ref="H42:J42" si="27">H43+H44</f>
        <v>822670</v>
      </c>
      <c r="I42" s="19">
        <f t="shared" si="27"/>
        <v>822670</v>
      </c>
      <c r="J42" s="19">
        <f t="shared" si="27"/>
        <v>369161.74000000005</v>
      </c>
      <c r="K42" s="13"/>
      <c r="L42" s="13"/>
    </row>
    <row r="43" spans="2:12" x14ac:dyDescent="0.2">
      <c r="B43" s="17"/>
      <c r="C43" s="17"/>
      <c r="D43" s="17"/>
      <c r="E43" s="17">
        <v>3111</v>
      </c>
      <c r="F43" s="17" t="s">
        <v>37</v>
      </c>
      <c r="G43" s="19">
        <v>330064.32</v>
      </c>
      <c r="H43" s="16">
        <v>818000</v>
      </c>
      <c r="I43" s="16">
        <v>818000</v>
      </c>
      <c r="J43" s="19">
        <v>369034.15</v>
      </c>
      <c r="K43" s="13"/>
      <c r="L43" s="13"/>
    </row>
    <row r="44" spans="2:12" x14ac:dyDescent="0.2">
      <c r="B44" s="17"/>
      <c r="C44" s="17"/>
      <c r="D44" s="17"/>
      <c r="E44" s="17">
        <v>3113</v>
      </c>
      <c r="F44" s="17" t="s">
        <v>80</v>
      </c>
      <c r="G44" s="19">
        <v>48.65</v>
      </c>
      <c r="H44" s="16">
        <v>4670</v>
      </c>
      <c r="I44" s="16">
        <v>4670</v>
      </c>
      <c r="J44" s="19">
        <v>127.59</v>
      </c>
      <c r="K44" s="13"/>
      <c r="L44" s="13"/>
    </row>
    <row r="45" spans="2:12" x14ac:dyDescent="0.2">
      <c r="B45" s="17"/>
      <c r="C45" s="17"/>
      <c r="D45" s="17">
        <v>312</v>
      </c>
      <c r="E45" s="17"/>
      <c r="F45" s="17" t="s">
        <v>81</v>
      </c>
      <c r="G45" s="16">
        <f t="shared" ref="G45:J45" si="28">G46</f>
        <v>10620.72</v>
      </c>
      <c r="H45" s="16">
        <f t="shared" si="28"/>
        <v>31589</v>
      </c>
      <c r="I45" s="16">
        <f t="shared" si="28"/>
        <v>31589</v>
      </c>
      <c r="J45" s="16">
        <f t="shared" si="28"/>
        <v>17380.98</v>
      </c>
      <c r="K45" s="13"/>
      <c r="L45" s="13"/>
    </row>
    <row r="46" spans="2:12" x14ac:dyDescent="0.2">
      <c r="B46" s="17"/>
      <c r="C46" s="17"/>
      <c r="D46" s="17"/>
      <c r="E46" s="17">
        <v>3121</v>
      </c>
      <c r="F46" s="17" t="s">
        <v>81</v>
      </c>
      <c r="G46" s="19">
        <v>10620.72</v>
      </c>
      <c r="H46" s="16">
        <v>31589</v>
      </c>
      <c r="I46" s="16">
        <v>31589</v>
      </c>
      <c r="J46" s="19">
        <v>17380.98</v>
      </c>
      <c r="K46" s="13"/>
      <c r="L46" s="13"/>
    </row>
    <row r="47" spans="2:12" x14ac:dyDescent="0.2">
      <c r="B47" s="17"/>
      <c r="C47" s="17"/>
      <c r="D47" s="17">
        <v>313</v>
      </c>
      <c r="E47" s="17"/>
      <c r="F47" s="17" t="s">
        <v>82</v>
      </c>
      <c r="G47" s="16">
        <f t="shared" ref="G47:J47" si="29">G48</f>
        <v>48060.34</v>
      </c>
      <c r="H47" s="16">
        <f t="shared" si="29"/>
        <v>135741</v>
      </c>
      <c r="I47" s="16">
        <f t="shared" si="29"/>
        <v>135741</v>
      </c>
      <c r="J47" s="16">
        <f t="shared" si="29"/>
        <v>55927.82</v>
      </c>
      <c r="K47" s="13"/>
      <c r="L47" s="13"/>
    </row>
    <row r="48" spans="2:12" x14ac:dyDescent="0.2">
      <c r="B48" s="17"/>
      <c r="C48" s="17"/>
      <c r="D48" s="17"/>
      <c r="E48" s="17">
        <v>3132</v>
      </c>
      <c r="F48" s="17" t="s">
        <v>83</v>
      </c>
      <c r="G48" s="19">
        <v>48060.34</v>
      </c>
      <c r="H48" s="16">
        <v>135741</v>
      </c>
      <c r="I48" s="16">
        <v>135741</v>
      </c>
      <c r="J48" s="19">
        <v>55927.82</v>
      </c>
      <c r="K48" s="13"/>
      <c r="L48" s="13"/>
    </row>
    <row r="49" spans="2:12" x14ac:dyDescent="0.2">
      <c r="B49" s="17"/>
      <c r="C49" s="17">
        <v>32</v>
      </c>
      <c r="D49" s="17"/>
      <c r="E49" s="17"/>
      <c r="F49" s="17" t="s">
        <v>14</v>
      </c>
      <c r="G49" s="16">
        <f t="shared" ref="G49" si="30">G50+G55+G62+G72+G74</f>
        <v>140571.52000000002</v>
      </c>
      <c r="H49" s="16">
        <f t="shared" ref="H49:J49" si="31">H50+H55+H62+H72+H74</f>
        <v>341843</v>
      </c>
      <c r="I49" s="16">
        <f t="shared" si="31"/>
        <v>321754</v>
      </c>
      <c r="J49" s="16">
        <f t="shared" si="31"/>
        <v>134008.70000000001</v>
      </c>
      <c r="K49" s="13">
        <f t="shared" si="20"/>
        <v>95.331330272305507</v>
      </c>
      <c r="L49" s="13">
        <f t="shared" si="21"/>
        <v>41.649427823741128</v>
      </c>
    </row>
    <row r="50" spans="2:12" x14ac:dyDescent="0.2">
      <c r="B50" s="17"/>
      <c r="C50" s="17"/>
      <c r="D50" s="17">
        <v>321</v>
      </c>
      <c r="E50" s="17"/>
      <c r="F50" s="17" t="s">
        <v>38</v>
      </c>
      <c r="G50" s="16">
        <f t="shared" ref="G50" si="32">SUM(G51:G54)</f>
        <v>22025</v>
      </c>
      <c r="H50" s="16">
        <f t="shared" ref="H50:J50" si="33">SUM(H51:H54)</f>
        <v>65219</v>
      </c>
      <c r="I50" s="16">
        <f t="shared" si="33"/>
        <v>60719</v>
      </c>
      <c r="J50" s="16">
        <f t="shared" si="33"/>
        <v>19368.64</v>
      </c>
      <c r="K50" s="13"/>
      <c r="L50" s="13"/>
    </row>
    <row r="51" spans="2:12" ht="15.75" x14ac:dyDescent="0.2">
      <c r="B51" s="17"/>
      <c r="C51" s="20"/>
      <c r="D51" s="17"/>
      <c r="E51" s="17">
        <v>3211</v>
      </c>
      <c r="F51" s="18" t="s">
        <v>39</v>
      </c>
      <c r="G51" s="19">
        <v>9788.98</v>
      </c>
      <c r="H51" s="16">
        <v>23217</v>
      </c>
      <c r="I51" s="16">
        <v>21217</v>
      </c>
      <c r="J51" s="19">
        <v>5449.69</v>
      </c>
      <c r="K51" s="13"/>
      <c r="L51" s="13"/>
    </row>
    <row r="52" spans="2:12" ht="30" x14ac:dyDescent="0.2">
      <c r="B52" s="17"/>
      <c r="C52" s="20"/>
      <c r="D52" s="17"/>
      <c r="E52" s="17">
        <v>3212</v>
      </c>
      <c r="F52" s="18" t="s">
        <v>84</v>
      </c>
      <c r="G52" s="19">
        <v>5004.2700000000004</v>
      </c>
      <c r="H52" s="16">
        <v>18204</v>
      </c>
      <c r="I52" s="16">
        <v>18204</v>
      </c>
      <c r="J52" s="19">
        <v>6744.16</v>
      </c>
      <c r="K52" s="13"/>
      <c r="L52" s="13"/>
    </row>
    <row r="53" spans="2:12" ht="15.75" x14ac:dyDescent="0.2">
      <c r="B53" s="17"/>
      <c r="C53" s="20"/>
      <c r="D53" s="17"/>
      <c r="E53" s="17">
        <v>3213</v>
      </c>
      <c r="F53" s="17" t="s">
        <v>85</v>
      </c>
      <c r="G53" s="19">
        <v>6537.25</v>
      </c>
      <c r="H53" s="16">
        <v>22005</v>
      </c>
      <c r="I53" s="16">
        <v>19905</v>
      </c>
      <c r="J53" s="19">
        <v>7128.79</v>
      </c>
      <c r="K53" s="13"/>
      <c r="L53" s="13"/>
    </row>
    <row r="54" spans="2:12" ht="15.75" x14ac:dyDescent="0.2">
      <c r="B54" s="17"/>
      <c r="C54" s="20"/>
      <c r="D54" s="17"/>
      <c r="E54" s="17">
        <v>3214</v>
      </c>
      <c r="F54" s="17" t="s">
        <v>86</v>
      </c>
      <c r="G54" s="19">
        <v>694.5</v>
      </c>
      <c r="H54" s="16">
        <v>1793</v>
      </c>
      <c r="I54" s="16">
        <v>1393</v>
      </c>
      <c r="J54" s="19">
        <v>46</v>
      </c>
      <c r="K54" s="13"/>
      <c r="L54" s="13"/>
    </row>
    <row r="55" spans="2:12" ht="15.75" x14ac:dyDescent="0.2">
      <c r="B55" s="17"/>
      <c r="C55" s="20"/>
      <c r="D55" s="17">
        <v>322</v>
      </c>
      <c r="E55" s="17"/>
      <c r="F55" s="17" t="s">
        <v>87</v>
      </c>
      <c r="G55" s="16">
        <f t="shared" ref="G55" si="34">SUM(G56:G61)</f>
        <v>17881.57</v>
      </c>
      <c r="H55" s="16">
        <f t="shared" ref="H55:I55" si="35">SUM(H56:H61)</f>
        <v>78915</v>
      </c>
      <c r="I55" s="16">
        <f t="shared" si="35"/>
        <v>67915</v>
      </c>
      <c r="J55" s="16">
        <f t="shared" ref="J55" si="36">SUM(J56:J61)</f>
        <v>24870.639999999999</v>
      </c>
      <c r="K55" s="13"/>
      <c r="L55" s="13"/>
    </row>
    <row r="56" spans="2:12" ht="15.75" x14ac:dyDescent="0.2">
      <c r="B56" s="17"/>
      <c r="C56" s="20"/>
      <c r="D56" s="17"/>
      <c r="E56" s="17">
        <v>3221</v>
      </c>
      <c r="F56" s="17" t="s">
        <v>88</v>
      </c>
      <c r="G56" s="19">
        <v>4190.1000000000004</v>
      </c>
      <c r="H56" s="16">
        <v>10159</v>
      </c>
      <c r="I56" s="16">
        <v>8029</v>
      </c>
      <c r="J56" s="19">
        <v>5075.6000000000004</v>
      </c>
      <c r="K56" s="13"/>
      <c r="L56" s="13"/>
    </row>
    <row r="57" spans="2:12" ht="15.75" x14ac:dyDescent="0.2">
      <c r="B57" s="17"/>
      <c r="C57" s="20"/>
      <c r="D57" s="17"/>
      <c r="E57" s="17">
        <v>3222</v>
      </c>
      <c r="F57" s="17" t="s">
        <v>89</v>
      </c>
      <c r="G57" s="19">
        <v>2449.67</v>
      </c>
      <c r="H57" s="16">
        <v>18000</v>
      </c>
      <c r="I57" s="16">
        <v>14400</v>
      </c>
      <c r="J57" s="19">
        <v>7790.16</v>
      </c>
      <c r="K57" s="13"/>
      <c r="L57" s="13"/>
    </row>
    <row r="58" spans="2:12" ht="15.75" x14ac:dyDescent="0.2">
      <c r="B58" s="17"/>
      <c r="C58" s="20"/>
      <c r="D58" s="17"/>
      <c r="E58" s="17">
        <v>3223</v>
      </c>
      <c r="F58" s="17" t="s">
        <v>90</v>
      </c>
      <c r="G58" s="19">
        <v>10389.57</v>
      </c>
      <c r="H58" s="16">
        <v>42168</v>
      </c>
      <c r="I58" s="16">
        <v>38268</v>
      </c>
      <c r="J58" s="19">
        <v>9965.2000000000007</v>
      </c>
      <c r="K58" s="13"/>
      <c r="L58" s="13"/>
    </row>
    <row r="59" spans="2:12" ht="30" x14ac:dyDescent="0.2">
      <c r="B59" s="17"/>
      <c r="C59" s="20"/>
      <c r="D59" s="17"/>
      <c r="E59" s="17">
        <v>3224</v>
      </c>
      <c r="F59" s="18" t="s">
        <v>91</v>
      </c>
      <c r="G59" s="19">
        <v>194.07</v>
      </c>
      <c r="H59" s="16">
        <v>2968</v>
      </c>
      <c r="I59" s="16">
        <v>2638</v>
      </c>
      <c r="J59" s="19">
        <v>1025.9000000000001</v>
      </c>
      <c r="K59" s="13"/>
      <c r="L59" s="13"/>
    </row>
    <row r="60" spans="2:12" ht="15.75" x14ac:dyDescent="0.2">
      <c r="B60" s="17"/>
      <c r="C60" s="20"/>
      <c r="D60" s="17"/>
      <c r="E60" s="17">
        <v>3225</v>
      </c>
      <c r="F60" s="17" t="s">
        <v>92</v>
      </c>
      <c r="G60" s="19">
        <v>658.16</v>
      </c>
      <c r="H60" s="16">
        <v>5055</v>
      </c>
      <c r="I60" s="16">
        <v>4175</v>
      </c>
      <c r="J60" s="19">
        <v>1013.78</v>
      </c>
      <c r="K60" s="13"/>
      <c r="L60" s="13"/>
    </row>
    <row r="61" spans="2:12" ht="15.75" x14ac:dyDescent="0.2">
      <c r="B61" s="17"/>
      <c r="C61" s="20"/>
      <c r="D61" s="17"/>
      <c r="E61" s="17">
        <v>3227</v>
      </c>
      <c r="F61" s="17" t="s">
        <v>93</v>
      </c>
      <c r="G61" s="19">
        <v>0</v>
      </c>
      <c r="H61" s="16">
        <v>565</v>
      </c>
      <c r="I61" s="16">
        <v>405</v>
      </c>
      <c r="J61" s="19">
        <v>0</v>
      </c>
      <c r="K61" s="13"/>
      <c r="L61" s="13"/>
    </row>
    <row r="62" spans="2:12" ht="15.75" x14ac:dyDescent="0.2">
      <c r="B62" s="17"/>
      <c r="C62" s="20"/>
      <c r="D62" s="17">
        <v>323</v>
      </c>
      <c r="E62" s="17"/>
      <c r="F62" s="17" t="s">
        <v>94</v>
      </c>
      <c r="G62" s="16">
        <f t="shared" ref="G62" si="37">SUM(G63:G71)</f>
        <v>78208.28</v>
      </c>
      <c r="H62" s="16">
        <f t="shared" ref="H62:J62" si="38">SUM(H63:H71)</f>
        <v>175057</v>
      </c>
      <c r="I62" s="16">
        <f t="shared" si="38"/>
        <v>170573</v>
      </c>
      <c r="J62" s="16">
        <f t="shared" si="38"/>
        <v>79698.920000000013</v>
      </c>
      <c r="K62" s="13"/>
      <c r="L62" s="13"/>
    </row>
    <row r="63" spans="2:12" ht="15.75" x14ac:dyDescent="0.2">
      <c r="B63" s="17"/>
      <c r="C63" s="20"/>
      <c r="D63" s="17"/>
      <c r="E63" s="17">
        <v>3231</v>
      </c>
      <c r="F63" s="17" t="s">
        <v>95</v>
      </c>
      <c r="G63" s="19">
        <v>3105.4</v>
      </c>
      <c r="H63" s="16">
        <v>8954</v>
      </c>
      <c r="I63" s="16">
        <v>8290</v>
      </c>
      <c r="J63" s="19">
        <v>2401.5300000000002</v>
      </c>
      <c r="K63" s="13"/>
      <c r="L63" s="13"/>
    </row>
    <row r="64" spans="2:12" ht="15.75" x14ac:dyDescent="0.2">
      <c r="B64" s="17"/>
      <c r="C64" s="20"/>
      <c r="D64" s="17"/>
      <c r="E64" s="17">
        <v>3232</v>
      </c>
      <c r="F64" s="17" t="s">
        <v>96</v>
      </c>
      <c r="G64" s="19">
        <v>10933.5</v>
      </c>
      <c r="H64" s="16">
        <v>5554</v>
      </c>
      <c r="I64" s="16">
        <v>5554</v>
      </c>
      <c r="J64" s="19">
        <v>10929.82</v>
      </c>
      <c r="K64" s="13"/>
      <c r="L64" s="13"/>
    </row>
    <row r="65" spans="2:12" ht="15.75" x14ac:dyDescent="0.2">
      <c r="B65" s="17"/>
      <c r="C65" s="20"/>
      <c r="D65" s="17"/>
      <c r="E65" s="17">
        <v>3233</v>
      </c>
      <c r="F65" s="17" t="s">
        <v>103</v>
      </c>
      <c r="G65" s="19">
        <v>1350</v>
      </c>
      <c r="H65" s="16">
        <v>5236</v>
      </c>
      <c r="I65" s="16">
        <v>5107</v>
      </c>
      <c r="J65" s="19">
        <v>1313.75</v>
      </c>
      <c r="K65" s="13"/>
      <c r="L65" s="13"/>
    </row>
    <row r="66" spans="2:12" ht="15.75" x14ac:dyDescent="0.2">
      <c r="B66" s="17"/>
      <c r="C66" s="20"/>
      <c r="D66" s="17"/>
      <c r="E66" s="17">
        <v>3234</v>
      </c>
      <c r="F66" s="17" t="s">
        <v>97</v>
      </c>
      <c r="G66" s="19">
        <v>2180.44</v>
      </c>
      <c r="H66" s="16">
        <v>5371</v>
      </c>
      <c r="I66" s="16">
        <v>5371</v>
      </c>
      <c r="J66" s="19">
        <v>2575.73</v>
      </c>
      <c r="K66" s="13"/>
      <c r="L66" s="13"/>
    </row>
    <row r="67" spans="2:12" ht="15.75" x14ac:dyDescent="0.2">
      <c r="B67" s="17"/>
      <c r="C67" s="20"/>
      <c r="D67" s="17"/>
      <c r="E67" s="17">
        <v>3235</v>
      </c>
      <c r="F67" s="17" t="s">
        <v>98</v>
      </c>
      <c r="G67" s="19">
        <v>2588.09</v>
      </c>
      <c r="H67" s="16">
        <v>6963</v>
      </c>
      <c r="I67" s="16">
        <v>6963</v>
      </c>
      <c r="J67" s="19">
        <v>3370.25</v>
      </c>
      <c r="K67" s="13"/>
      <c r="L67" s="13"/>
    </row>
    <row r="68" spans="2:12" ht="15.75" x14ac:dyDescent="0.2">
      <c r="B68" s="17"/>
      <c r="C68" s="20"/>
      <c r="D68" s="17"/>
      <c r="E68" s="17">
        <v>3236</v>
      </c>
      <c r="F68" s="17" t="s">
        <v>99</v>
      </c>
      <c r="G68" s="19">
        <v>3027.87</v>
      </c>
      <c r="H68" s="16">
        <v>3981</v>
      </c>
      <c r="I68" s="16">
        <v>3981</v>
      </c>
      <c r="J68" s="19">
        <v>1760</v>
      </c>
      <c r="K68" s="13"/>
      <c r="L68" s="13"/>
    </row>
    <row r="69" spans="2:12" ht="15.75" x14ac:dyDescent="0.2">
      <c r="B69" s="17"/>
      <c r="C69" s="20"/>
      <c r="D69" s="17"/>
      <c r="E69" s="17">
        <v>3237</v>
      </c>
      <c r="F69" s="17" t="s">
        <v>100</v>
      </c>
      <c r="G69" s="19">
        <v>18409.04</v>
      </c>
      <c r="H69" s="16">
        <v>59763</v>
      </c>
      <c r="I69" s="16">
        <v>59763</v>
      </c>
      <c r="J69" s="19">
        <v>23330.02</v>
      </c>
      <c r="K69" s="13"/>
      <c r="L69" s="13"/>
    </row>
    <row r="70" spans="2:12" ht="15.75" x14ac:dyDescent="0.2">
      <c r="B70" s="17"/>
      <c r="C70" s="20"/>
      <c r="D70" s="17"/>
      <c r="E70" s="17">
        <v>3238</v>
      </c>
      <c r="F70" s="17" t="s">
        <v>101</v>
      </c>
      <c r="G70" s="19">
        <v>1500</v>
      </c>
      <c r="H70" s="16">
        <v>3000</v>
      </c>
      <c r="I70" s="16">
        <v>3000</v>
      </c>
      <c r="J70" s="19">
        <v>1725</v>
      </c>
      <c r="K70" s="13"/>
      <c r="L70" s="13"/>
    </row>
    <row r="71" spans="2:12" ht="15.75" x14ac:dyDescent="0.2">
      <c r="B71" s="17"/>
      <c r="C71" s="20"/>
      <c r="D71" s="17"/>
      <c r="E71" s="17">
        <v>3239</v>
      </c>
      <c r="F71" s="17" t="s">
        <v>102</v>
      </c>
      <c r="G71" s="19">
        <v>35113.94</v>
      </c>
      <c r="H71" s="16">
        <v>76235</v>
      </c>
      <c r="I71" s="16">
        <v>72544</v>
      </c>
      <c r="J71" s="19">
        <v>32292.82</v>
      </c>
      <c r="K71" s="13"/>
      <c r="L71" s="13"/>
    </row>
    <row r="72" spans="2:12" ht="30" x14ac:dyDescent="0.2">
      <c r="B72" s="17"/>
      <c r="C72" s="20"/>
      <c r="D72" s="17">
        <v>324</v>
      </c>
      <c r="E72" s="17"/>
      <c r="F72" s="18" t="s">
        <v>184</v>
      </c>
      <c r="G72" s="16">
        <f t="shared" ref="G72:J72" si="39">G73</f>
        <v>636.46</v>
      </c>
      <c r="H72" s="16">
        <f t="shared" si="39"/>
        <v>270</v>
      </c>
      <c r="I72" s="16">
        <f t="shared" si="39"/>
        <v>270</v>
      </c>
      <c r="J72" s="16">
        <f t="shared" si="39"/>
        <v>0</v>
      </c>
      <c r="K72" s="13"/>
      <c r="L72" s="13"/>
    </row>
    <row r="73" spans="2:12" ht="30" x14ac:dyDescent="0.2">
      <c r="B73" s="17"/>
      <c r="C73" s="20"/>
      <c r="D73" s="17"/>
      <c r="E73" s="17">
        <v>3241</v>
      </c>
      <c r="F73" s="18" t="s">
        <v>184</v>
      </c>
      <c r="G73" s="19">
        <v>636.46</v>
      </c>
      <c r="H73" s="16">
        <v>270</v>
      </c>
      <c r="I73" s="16">
        <v>270</v>
      </c>
      <c r="J73" s="19">
        <v>0</v>
      </c>
      <c r="K73" s="13"/>
      <c r="L73" s="13"/>
    </row>
    <row r="74" spans="2:12" ht="15.75" x14ac:dyDescent="0.2">
      <c r="B74" s="17"/>
      <c r="C74" s="20"/>
      <c r="D74" s="17">
        <v>329</v>
      </c>
      <c r="E74" s="17"/>
      <c r="F74" s="17" t="s">
        <v>104</v>
      </c>
      <c r="G74" s="16">
        <f t="shared" ref="G74" si="40">SUM(G75:G80)</f>
        <v>21820.21</v>
      </c>
      <c r="H74" s="16">
        <f t="shared" ref="H74:J74" si="41">SUM(H75:H80)</f>
        <v>22382</v>
      </c>
      <c r="I74" s="16">
        <f t="shared" si="41"/>
        <v>22277</v>
      </c>
      <c r="J74" s="16">
        <f t="shared" si="41"/>
        <v>10070.5</v>
      </c>
      <c r="K74" s="13"/>
      <c r="L74" s="13"/>
    </row>
    <row r="75" spans="2:12" ht="30" x14ac:dyDescent="0.2">
      <c r="B75" s="17"/>
      <c r="C75" s="20"/>
      <c r="D75" s="17"/>
      <c r="E75" s="17">
        <v>3291</v>
      </c>
      <c r="F75" s="18" t="s">
        <v>105</v>
      </c>
      <c r="G75" s="19">
        <v>6220.98</v>
      </c>
      <c r="H75" s="16">
        <v>13865</v>
      </c>
      <c r="I75" s="16">
        <v>13865</v>
      </c>
      <c r="J75" s="19">
        <v>6175.08</v>
      </c>
      <c r="K75" s="13"/>
      <c r="L75" s="13"/>
    </row>
    <row r="76" spans="2:12" ht="15.75" x14ac:dyDescent="0.2">
      <c r="B76" s="17"/>
      <c r="C76" s="20"/>
      <c r="D76" s="17"/>
      <c r="E76" s="17">
        <v>3292</v>
      </c>
      <c r="F76" s="17" t="s">
        <v>106</v>
      </c>
      <c r="G76" s="19">
        <v>1974.21</v>
      </c>
      <c r="H76" s="16">
        <v>2645</v>
      </c>
      <c r="I76" s="16">
        <v>2645</v>
      </c>
      <c r="J76" s="19">
        <v>1983.92</v>
      </c>
      <c r="K76" s="13"/>
      <c r="L76" s="13"/>
    </row>
    <row r="77" spans="2:12" ht="15.75" x14ac:dyDescent="0.2">
      <c r="B77" s="17"/>
      <c r="C77" s="20"/>
      <c r="D77" s="17"/>
      <c r="E77" s="17">
        <v>3293</v>
      </c>
      <c r="F77" s="17" t="s">
        <v>107</v>
      </c>
      <c r="G77" s="19">
        <v>109.76</v>
      </c>
      <c r="H77" s="16">
        <v>2782</v>
      </c>
      <c r="I77" s="16">
        <v>2742</v>
      </c>
      <c r="J77" s="19">
        <v>1164.24</v>
      </c>
      <c r="K77" s="13"/>
      <c r="L77" s="13"/>
    </row>
    <row r="78" spans="2:12" ht="15.75" x14ac:dyDescent="0.2">
      <c r="B78" s="17"/>
      <c r="C78" s="20"/>
      <c r="D78" s="17"/>
      <c r="E78" s="17">
        <v>3294</v>
      </c>
      <c r="F78" s="17" t="s">
        <v>108</v>
      </c>
      <c r="G78" s="19">
        <v>70</v>
      </c>
      <c r="H78" s="16">
        <v>398</v>
      </c>
      <c r="I78" s="16">
        <v>398</v>
      </c>
      <c r="J78" s="19">
        <v>70</v>
      </c>
      <c r="K78" s="13"/>
      <c r="L78" s="13"/>
    </row>
    <row r="79" spans="2:12" ht="15.75" x14ac:dyDescent="0.2">
      <c r="B79" s="17"/>
      <c r="C79" s="20"/>
      <c r="D79" s="17"/>
      <c r="E79" s="17">
        <v>3295</v>
      </c>
      <c r="F79" s="17" t="s">
        <v>109</v>
      </c>
      <c r="G79" s="19">
        <v>9.2899999999999991</v>
      </c>
      <c r="H79" s="16">
        <v>133</v>
      </c>
      <c r="I79" s="16">
        <v>133</v>
      </c>
      <c r="J79" s="19">
        <v>0</v>
      </c>
      <c r="K79" s="13"/>
      <c r="L79" s="13"/>
    </row>
    <row r="80" spans="2:12" ht="15.75" x14ac:dyDescent="0.2">
      <c r="B80" s="17"/>
      <c r="C80" s="20"/>
      <c r="D80" s="17"/>
      <c r="E80" s="17">
        <v>3299</v>
      </c>
      <c r="F80" s="17" t="s">
        <v>104</v>
      </c>
      <c r="G80" s="19">
        <v>13435.97</v>
      </c>
      <c r="H80" s="16">
        <v>2559</v>
      </c>
      <c r="I80" s="16">
        <v>2494</v>
      </c>
      <c r="J80" s="19">
        <v>677.26</v>
      </c>
      <c r="K80" s="13"/>
      <c r="L80" s="13"/>
    </row>
    <row r="81" spans="2:12" x14ac:dyDescent="0.2">
      <c r="B81" s="17"/>
      <c r="C81" s="17">
        <v>34</v>
      </c>
      <c r="D81" s="17"/>
      <c r="E81" s="17"/>
      <c r="F81" s="17" t="s">
        <v>110</v>
      </c>
      <c r="G81" s="16">
        <f t="shared" ref="G81:J81" si="42">G82</f>
        <v>0</v>
      </c>
      <c r="H81" s="16">
        <f t="shared" si="42"/>
        <v>300</v>
      </c>
      <c r="I81" s="16">
        <f t="shared" si="42"/>
        <v>300</v>
      </c>
      <c r="J81" s="16">
        <f t="shared" si="42"/>
        <v>0</v>
      </c>
      <c r="K81" s="13"/>
      <c r="L81" s="13"/>
    </row>
    <row r="82" spans="2:12" ht="15.75" x14ac:dyDescent="0.2">
      <c r="B82" s="17"/>
      <c r="C82" s="20"/>
      <c r="D82" s="17">
        <v>343</v>
      </c>
      <c r="E82" s="17"/>
      <c r="F82" s="17" t="s">
        <v>111</v>
      </c>
      <c r="G82" s="16">
        <f>SUM(G83:G84)</f>
        <v>0</v>
      </c>
      <c r="H82" s="16">
        <f>SUM(H83:H84)</f>
        <v>300</v>
      </c>
      <c r="I82" s="16">
        <v>300</v>
      </c>
      <c r="J82" s="16">
        <f>SUM(J83:J84)</f>
        <v>0</v>
      </c>
      <c r="K82" s="13"/>
      <c r="L82" s="13"/>
    </row>
    <row r="83" spans="2:12" ht="15.75" x14ac:dyDescent="0.2">
      <c r="B83" s="17"/>
      <c r="C83" s="20"/>
      <c r="D83" s="17"/>
      <c r="E83" s="17">
        <v>3431</v>
      </c>
      <c r="F83" s="17" t="s">
        <v>113</v>
      </c>
      <c r="G83" s="19">
        <v>0</v>
      </c>
      <c r="H83" s="16">
        <v>150</v>
      </c>
      <c r="I83" s="16">
        <v>150</v>
      </c>
      <c r="J83" s="19">
        <v>0</v>
      </c>
      <c r="K83" s="13"/>
      <c r="L83" s="13"/>
    </row>
    <row r="84" spans="2:12" ht="15.75" x14ac:dyDescent="0.2">
      <c r="B84" s="17"/>
      <c r="C84" s="20"/>
      <c r="D84" s="17"/>
      <c r="E84" s="17">
        <v>3433</v>
      </c>
      <c r="F84" s="17" t="s">
        <v>112</v>
      </c>
      <c r="G84" s="19">
        <v>0</v>
      </c>
      <c r="H84" s="16">
        <v>150</v>
      </c>
      <c r="I84" s="16">
        <v>150</v>
      </c>
      <c r="J84" s="19">
        <v>0</v>
      </c>
      <c r="K84" s="13"/>
      <c r="L84" s="13"/>
    </row>
    <row r="85" spans="2:12" ht="30" x14ac:dyDescent="0.2">
      <c r="B85" s="17"/>
      <c r="C85" s="17">
        <v>37</v>
      </c>
      <c r="D85" s="17"/>
      <c r="E85" s="17"/>
      <c r="F85" s="18" t="s">
        <v>114</v>
      </c>
      <c r="G85" s="16">
        <f t="shared" ref="G85:J85" si="43">G86</f>
        <v>466.53</v>
      </c>
      <c r="H85" s="16">
        <f t="shared" si="43"/>
        <v>3600</v>
      </c>
      <c r="I85" s="16">
        <f t="shared" si="43"/>
        <v>3600</v>
      </c>
      <c r="J85" s="16">
        <f t="shared" si="43"/>
        <v>899.5</v>
      </c>
      <c r="K85" s="13">
        <f t="shared" si="20"/>
        <v>192.8064647503912</v>
      </c>
      <c r="L85" s="13">
        <f t="shared" si="21"/>
        <v>24.986111111111111</v>
      </c>
    </row>
    <row r="86" spans="2:12" ht="30" x14ac:dyDescent="0.2">
      <c r="B86" s="17"/>
      <c r="C86" s="17"/>
      <c r="D86" s="17">
        <v>372</v>
      </c>
      <c r="E86" s="17"/>
      <c r="F86" s="18" t="s">
        <v>115</v>
      </c>
      <c r="G86" s="16">
        <f t="shared" ref="G86:J86" si="44">G87</f>
        <v>466.53</v>
      </c>
      <c r="H86" s="16">
        <f t="shared" si="44"/>
        <v>3600</v>
      </c>
      <c r="I86" s="16">
        <f t="shared" si="44"/>
        <v>3600</v>
      </c>
      <c r="J86" s="16">
        <f t="shared" si="44"/>
        <v>899.5</v>
      </c>
      <c r="K86" s="13"/>
      <c r="L86" s="13"/>
    </row>
    <row r="87" spans="2:12" x14ac:dyDescent="0.2">
      <c r="B87" s="17"/>
      <c r="C87" s="17"/>
      <c r="D87" s="17">
        <v>3721</v>
      </c>
      <c r="E87" s="17"/>
      <c r="F87" s="17" t="s">
        <v>116</v>
      </c>
      <c r="G87" s="19">
        <v>466.53</v>
      </c>
      <c r="H87" s="16">
        <v>3600</v>
      </c>
      <c r="I87" s="16">
        <v>3600</v>
      </c>
      <c r="J87" s="19">
        <v>899.5</v>
      </c>
      <c r="K87" s="13"/>
      <c r="L87" s="13"/>
    </row>
    <row r="88" spans="2:12" ht="31.5" x14ac:dyDescent="0.25">
      <c r="B88" s="23">
        <v>4</v>
      </c>
      <c r="C88" s="23"/>
      <c r="D88" s="23"/>
      <c r="E88" s="23"/>
      <c r="F88" s="24" t="s">
        <v>6</v>
      </c>
      <c r="G88" s="22">
        <f t="shared" ref="G88" si="45">G89+G92+G101</f>
        <v>5552.42</v>
      </c>
      <c r="H88" s="22">
        <f t="shared" ref="H88:J88" si="46">H89+H92+H101</f>
        <v>28700</v>
      </c>
      <c r="I88" s="22">
        <f t="shared" si="46"/>
        <v>24720</v>
      </c>
      <c r="J88" s="22">
        <f t="shared" si="46"/>
        <v>1839.06</v>
      </c>
      <c r="K88" s="14">
        <f t="shared" ref="K88:K89" si="47">(J88/G88)*100</f>
        <v>33.121773929205645</v>
      </c>
      <c r="L88" s="14">
        <f t="shared" si="21"/>
        <v>7.4395631067961165</v>
      </c>
    </row>
    <row r="89" spans="2:12" ht="30" x14ac:dyDescent="0.2">
      <c r="B89" s="15"/>
      <c r="C89" s="15">
        <v>41</v>
      </c>
      <c r="D89" s="15"/>
      <c r="E89" s="15"/>
      <c r="F89" s="25" t="s">
        <v>7</v>
      </c>
      <c r="G89" s="16">
        <f t="shared" ref="G89:J89" si="48">G90</f>
        <v>569.98</v>
      </c>
      <c r="H89" s="16">
        <f t="shared" si="48"/>
        <v>2700</v>
      </c>
      <c r="I89" s="16">
        <f t="shared" si="48"/>
        <v>2700</v>
      </c>
      <c r="J89" s="16">
        <f t="shared" si="48"/>
        <v>469.3</v>
      </c>
      <c r="K89" s="13">
        <f t="shared" si="47"/>
        <v>82.336222323590306</v>
      </c>
      <c r="L89" s="13">
        <f t="shared" si="21"/>
        <v>17.38148148148148</v>
      </c>
    </row>
    <row r="90" spans="2:12" x14ac:dyDescent="0.2">
      <c r="B90" s="15"/>
      <c r="C90" s="15"/>
      <c r="D90" s="17">
        <v>412</v>
      </c>
      <c r="E90" s="17"/>
      <c r="F90" s="17" t="s">
        <v>117</v>
      </c>
      <c r="G90" s="16">
        <f t="shared" ref="G90:J90" si="49">G91</f>
        <v>569.98</v>
      </c>
      <c r="H90" s="16">
        <f t="shared" si="49"/>
        <v>2700</v>
      </c>
      <c r="I90" s="16">
        <f t="shared" si="49"/>
        <v>2700</v>
      </c>
      <c r="J90" s="16">
        <f t="shared" si="49"/>
        <v>469.3</v>
      </c>
      <c r="K90" s="13"/>
      <c r="L90" s="13"/>
    </row>
    <row r="91" spans="2:12" x14ac:dyDescent="0.2">
      <c r="B91" s="15"/>
      <c r="C91" s="15"/>
      <c r="D91" s="17"/>
      <c r="E91" s="17">
        <v>4123</v>
      </c>
      <c r="F91" s="17" t="s">
        <v>118</v>
      </c>
      <c r="G91" s="19">
        <v>569.98</v>
      </c>
      <c r="H91" s="16">
        <v>2700</v>
      </c>
      <c r="I91" s="26">
        <v>2700</v>
      </c>
      <c r="J91" s="19">
        <v>469.3</v>
      </c>
      <c r="K91" s="13"/>
      <c r="L91" s="13"/>
    </row>
    <row r="92" spans="2:12" ht="30" x14ac:dyDescent="0.2">
      <c r="B92" s="15"/>
      <c r="C92" s="15">
        <v>42</v>
      </c>
      <c r="D92" s="15"/>
      <c r="E92" s="15"/>
      <c r="F92" s="25" t="s">
        <v>119</v>
      </c>
      <c r="G92" s="16">
        <f t="shared" ref="G92" si="50">G93+G99</f>
        <v>4982.4399999999996</v>
      </c>
      <c r="H92" s="16">
        <f t="shared" ref="H92:J92" si="51">H93+H99</f>
        <v>22000</v>
      </c>
      <c r="I92" s="16">
        <f t="shared" si="51"/>
        <v>18020</v>
      </c>
      <c r="J92" s="16">
        <f t="shared" si="51"/>
        <v>1369.76</v>
      </c>
      <c r="K92" s="13">
        <f t="shared" ref="K92" si="52">(J92/G92)*100</f>
        <v>27.491751029616012</v>
      </c>
      <c r="L92" s="13">
        <f t="shared" ref="L92" si="53">(J92/I92)*100</f>
        <v>7.6013318534961156</v>
      </c>
    </row>
    <row r="93" spans="2:12" x14ac:dyDescent="0.2">
      <c r="B93" s="15"/>
      <c r="C93" s="15"/>
      <c r="D93" s="17">
        <v>422</v>
      </c>
      <c r="E93" s="17"/>
      <c r="F93" s="17" t="s">
        <v>120</v>
      </c>
      <c r="G93" s="16">
        <f t="shared" ref="G93" si="54">SUM(G94:G98)</f>
        <v>4982.4399999999996</v>
      </c>
      <c r="H93" s="16">
        <f t="shared" ref="H93:J93" si="55">SUM(H94:H98)</f>
        <v>21753</v>
      </c>
      <c r="I93" s="16">
        <f t="shared" si="55"/>
        <v>17773</v>
      </c>
      <c r="J93" s="16">
        <f t="shared" si="55"/>
        <v>1369.76</v>
      </c>
      <c r="K93" s="13"/>
      <c r="L93" s="13"/>
    </row>
    <row r="94" spans="2:12" x14ac:dyDescent="0.2">
      <c r="B94" s="15"/>
      <c r="C94" s="15"/>
      <c r="D94" s="17"/>
      <c r="E94" s="17">
        <v>4221</v>
      </c>
      <c r="F94" s="17" t="s">
        <v>121</v>
      </c>
      <c r="G94" s="16">
        <v>4982.4399999999996</v>
      </c>
      <c r="H94" s="16">
        <v>14018</v>
      </c>
      <c r="I94" s="16">
        <v>12118</v>
      </c>
      <c r="J94" s="16">
        <v>1369.76</v>
      </c>
      <c r="K94" s="13"/>
      <c r="L94" s="13"/>
    </row>
    <row r="95" spans="2:12" x14ac:dyDescent="0.2">
      <c r="B95" s="15"/>
      <c r="C95" s="15"/>
      <c r="D95" s="17"/>
      <c r="E95" s="17">
        <v>4222</v>
      </c>
      <c r="F95" s="17" t="s">
        <v>125</v>
      </c>
      <c r="G95" s="16">
        <v>0</v>
      </c>
      <c r="H95" s="16">
        <v>1727</v>
      </c>
      <c r="I95" s="16">
        <v>1607</v>
      </c>
      <c r="J95" s="16">
        <v>0</v>
      </c>
      <c r="K95" s="13"/>
      <c r="L95" s="13"/>
    </row>
    <row r="96" spans="2:12" x14ac:dyDescent="0.2">
      <c r="B96" s="15"/>
      <c r="C96" s="15"/>
      <c r="D96" s="17"/>
      <c r="E96" s="17">
        <v>4223</v>
      </c>
      <c r="F96" s="17" t="s">
        <v>122</v>
      </c>
      <c r="G96" s="16">
        <v>0</v>
      </c>
      <c r="H96" s="16">
        <v>1691</v>
      </c>
      <c r="I96" s="16">
        <v>1582</v>
      </c>
      <c r="J96" s="16">
        <v>0</v>
      </c>
      <c r="K96" s="13"/>
      <c r="L96" s="13"/>
    </row>
    <row r="97" spans="2:12" x14ac:dyDescent="0.2">
      <c r="B97" s="15"/>
      <c r="C97" s="15"/>
      <c r="D97" s="17"/>
      <c r="E97" s="17">
        <v>4224</v>
      </c>
      <c r="F97" s="17" t="s">
        <v>124</v>
      </c>
      <c r="G97" s="16">
        <v>0</v>
      </c>
      <c r="H97" s="16">
        <v>1328</v>
      </c>
      <c r="I97" s="16">
        <v>1328</v>
      </c>
      <c r="J97" s="16">
        <v>0</v>
      </c>
      <c r="K97" s="13"/>
      <c r="L97" s="13"/>
    </row>
    <row r="98" spans="2:12" x14ac:dyDescent="0.2">
      <c r="B98" s="15"/>
      <c r="C98" s="15"/>
      <c r="D98" s="17"/>
      <c r="E98" s="17">
        <v>4227</v>
      </c>
      <c r="F98" s="17" t="s">
        <v>123</v>
      </c>
      <c r="G98" s="19">
        <v>0</v>
      </c>
      <c r="H98" s="16">
        <v>2989</v>
      </c>
      <c r="I98" s="16">
        <v>1138</v>
      </c>
      <c r="J98" s="19">
        <v>0</v>
      </c>
      <c r="K98" s="13"/>
      <c r="L98" s="13"/>
    </row>
    <row r="99" spans="2:12" x14ac:dyDescent="0.2">
      <c r="B99" s="15"/>
      <c r="C99" s="15"/>
      <c r="D99" s="17">
        <v>426</v>
      </c>
      <c r="E99" s="17"/>
      <c r="F99" s="17" t="s">
        <v>128</v>
      </c>
      <c r="G99" s="16">
        <f t="shared" ref="G99" si="56">G100</f>
        <v>0</v>
      </c>
      <c r="H99" s="16">
        <f t="shared" ref="H99:I99" si="57">H100</f>
        <v>247</v>
      </c>
      <c r="I99" s="16">
        <f t="shared" si="57"/>
        <v>247</v>
      </c>
      <c r="J99" s="16">
        <f t="shared" ref="J99" si="58">J100</f>
        <v>0</v>
      </c>
      <c r="K99" s="13"/>
      <c r="L99" s="13"/>
    </row>
    <row r="100" spans="2:12" x14ac:dyDescent="0.2">
      <c r="B100" s="15"/>
      <c r="C100" s="15"/>
      <c r="D100" s="17"/>
      <c r="E100" s="17">
        <v>4262</v>
      </c>
      <c r="F100" s="17" t="s">
        <v>129</v>
      </c>
      <c r="G100" s="19">
        <v>0</v>
      </c>
      <c r="H100" s="16">
        <v>247</v>
      </c>
      <c r="I100" s="26">
        <v>247</v>
      </c>
      <c r="J100" s="19">
        <v>0</v>
      </c>
      <c r="K100" s="13"/>
      <c r="L100" s="13"/>
    </row>
    <row r="101" spans="2:12" ht="30" x14ac:dyDescent="0.2">
      <c r="B101" s="15"/>
      <c r="C101" s="15">
        <v>45</v>
      </c>
      <c r="D101" s="15"/>
      <c r="E101" s="15"/>
      <c r="F101" s="25" t="s">
        <v>126</v>
      </c>
      <c r="G101" s="16">
        <f t="shared" ref="G101" si="59">G102</f>
        <v>0</v>
      </c>
      <c r="H101" s="16">
        <f t="shared" ref="H101" si="60">H102</f>
        <v>4000</v>
      </c>
      <c r="I101" s="16">
        <f t="shared" ref="I101" si="61">I102</f>
        <v>4000</v>
      </c>
      <c r="J101" s="16">
        <f t="shared" ref="J101" si="62">J102</f>
        <v>0</v>
      </c>
      <c r="K101" s="13"/>
      <c r="L101" s="13"/>
    </row>
    <row r="102" spans="2:12" x14ac:dyDescent="0.2">
      <c r="B102" s="15"/>
      <c r="C102" s="15"/>
      <c r="D102" s="17">
        <v>451</v>
      </c>
      <c r="E102" s="17"/>
      <c r="F102" s="17" t="s">
        <v>127</v>
      </c>
      <c r="G102" s="16">
        <f t="shared" ref="G102" si="63">SUM(G103:G107)</f>
        <v>0</v>
      </c>
      <c r="H102" s="16">
        <f t="shared" ref="H102" si="64">SUM(H103:H107)</f>
        <v>4000</v>
      </c>
      <c r="I102" s="16">
        <f t="shared" ref="I102" si="65">SUM(I103:I107)</f>
        <v>4000</v>
      </c>
      <c r="J102" s="16">
        <f t="shared" ref="J102" si="66">SUM(J103:J107)</f>
        <v>0</v>
      </c>
      <c r="K102" s="13"/>
      <c r="L102" s="13"/>
    </row>
    <row r="103" spans="2:12" x14ac:dyDescent="0.2">
      <c r="B103" s="15"/>
      <c r="C103" s="15"/>
      <c r="D103" s="17"/>
      <c r="E103" s="17">
        <v>4511</v>
      </c>
      <c r="F103" s="17" t="s">
        <v>127</v>
      </c>
      <c r="G103" s="16">
        <v>0</v>
      </c>
      <c r="H103" s="16">
        <v>4000</v>
      </c>
      <c r="I103" s="16">
        <v>4000</v>
      </c>
      <c r="J103" s="16">
        <v>0</v>
      </c>
      <c r="K103" s="13"/>
      <c r="L103" s="13"/>
    </row>
  </sheetData>
  <mergeCells count="7">
    <mergeCell ref="B3:L3"/>
    <mergeCell ref="B5:L5"/>
    <mergeCell ref="B7:L7"/>
    <mergeCell ref="B38:F38"/>
    <mergeCell ref="B10:F10"/>
    <mergeCell ref="B37:F37"/>
    <mergeCell ref="B9:F9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30"/>
  <sheetViews>
    <sheetView topLeftCell="A22" workbookViewId="0">
      <selection activeCell="H25" sqref="H25"/>
    </sheetView>
  </sheetViews>
  <sheetFormatPr defaultRowHeight="15" x14ac:dyDescent="0.2"/>
  <cols>
    <col min="1" max="1" width="9.140625" style="6"/>
    <col min="2" max="2" width="37.7109375" style="6" customWidth="1"/>
    <col min="3" max="6" width="25.28515625" style="6" customWidth="1"/>
    <col min="7" max="8" width="15.7109375" style="6" customWidth="1"/>
    <col min="9" max="16384" width="9.140625" style="6"/>
  </cols>
  <sheetData>
    <row r="2" spans="2:8" ht="15.75" x14ac:dyDescent="0.2">
      <c r="B2" s="4"/>
      <c r="C2" s="4"/>
      <c r="D2" s="4"/>
      <c r="E2" s="4"/>
      <c r="F2" s="1"/>
      <c r="G2" s="1"/>
      <c r="H2" s="1"/>
    </row>
    <row r="3" spans="2:8" ht="15.75" customHeight="1" x14ac:dyDescent="0.2">
      <c r="B3" s="137" t="s">
        <v>43</v>
      </c>
      <c r="C3" s="137"/>
      <c r="D3" s="137"/>
      <c r="E3" s="137"/>
      <c r="F3" s="137"/>
      <c r="G3" s="137"/>
      <c r="H3" s="137"/>
    </row>
    <row r="4" spans="2:8" ht="15.75" x14ac:dyDescent="0.2">
      <c r="B4" s="4"/>
      <c r="C4" s="4"/>
      <c r="D4" s="4"/>
      <c r="E4" s="4"/>
      <c r="F4" s="1"/>
      <c r="G4" s="1"/>
      <c r="H4" s="1"/>
    </row>
    <row r="5" spans="2:8" ht="47.25" x14ac:dyDescent="0.2">
      <c r="B5" s="10" t="s">
        <v>8</v>
      </c>
      <c r="C5" s="48" t="s">
        <v>180</v>
      </c>
      <c r="D5" s="48" t="s">
        <v>186</v>
      </c>
      <c r="E5" s="48" t="s">
        <v>187</v>
      </c>
      <c r="F5" s="48" t="s">
        <v>188</v>
      </c>
      <c r="G5" s="10" t="s">
        <v>29</v>
      </c>
      <c r="H5" s="10" t="s">
        <v>29</v>
      </c>
    </row>
    <row r="6" spans="2:8" ht="15.75" x14ac:dyDescent="0.2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 t="s">
        <v>40</v>
      </c>
      <c r="H6" s="10" t="s">
        <v>41</v>
      </c>
    </row>
    <row r="7" spans="2:8" ht="15.75" x14ac:dyDescent="0.25">
      <c r="B7" s="11" t="s">
        <v>54</v>
      </c>
      <c r="C7" s="28">
        <f t="shared" ref="C7" si="0">C8+C10+C12+C15</f>
        <v>814788.20000000007</v>
      </c>
      <c r="D7" s="28">
        <f t="shared" ref="D7:F7" si="1">D8+D10+D12+D15</f>
        <v>1108240</v>
      </c>
      <c r="E7" s="28">
        <f t="shared" si="1"/>
        <v>1084171</v>
      </c>
      <c r="F7" s="28">
        <f t="shared" si="1"/>
        <v>950105.82000000007</v>
      </c>
      <c r="G7" s="14">
        <f>(F7/C7)*100</f>
        <v>116.60770492257988</v>
      </c>
      <c r="H7" s="14">
        <f t="shared" ref="H7" si="2">(F7/E7)*100</f>
        <v>87.634314144170986</v>
      </c>
    </row>
    <row r="8" spans="2:8" ht="15.75" x14ac:dyDescent="0.25">
      <c r="B8" s="11" t="s">
        <v>21</v>
      </c>
      <c r="C8" s="22">
        <f t="shared" ref="C8:F8" si="3">C9</f>
        <v>111454.39999999999</v>
      </c>
      <c r="D8" s="22">
        <f t="shared" si="3"/>
        <v>272966</v>
      </c>
      <c r="E8" s="22">
        <f t="shared" si="3"/>
        <v>248897</v>
      </c>
      <c r="F8" s="22">
        <f t="shared" si="3"/>
        <v>119265.82</v>
      </c>
      <c r="G8" s="14">
        <f>(F8/C8)*100</f>
        <v>107.00862415481132</v>
      </c>
      <c r="H8" s="14">
        <f t="shared" ref="H8:H16" si="4">(F8/E8)*100</f>
        <v>47.917741073616796</v>
      </c>
    </row>
    <row r="9" spans="2:8" x14ac:dyDescent="0.2">
      <c r="B9" s="29" t="s">
        <v>22</v>
      </c>
      <c r="C9" s="30">
        <v>111454.39999999999</v>
      </c>
      <c r="D9" s="16">
        <v>272966</v>
      </c>
      <c r="E9" s="16">
        <v>248897</v>
      </c>
      <c r="F9" s="30">
        <v>119265.82</v>
      </c>
      <c r="G9" s="13">
        <f>(F9/C9)*100</f>
        <v>107.00862415481132</v>
      </c>
      <c r="H9" s="13">
        <f t="shared" si="4"/>
        <v>47.917741073616796</v>
      </c>
    </row>
    <row r="10" spans="2:8" ht="15.75" x14ac:dyDescent="0.25">
      <c r="B10" s="11" t="s">
        <v>130</v>
      </c>
      <c r="C10" s="22">
        <f t="shared" ref="C10:F10" si="5">C11</f>
        <v>700955.8</v>
      </c>
      <c r="D10" s="22">
        <f t="shared" si="5"/>
        <v>833047</v>
      </c>
      <c r="E10" s="22">
        <f t="shared" si="5"/>
        <v>833047</v>
      </c>
      <c r="F10" s="22">
        <f t="shared" si="5"/>
        <v>830640</v>
      </c>
      <c r="G10" s="14">
        <f t="shared" ref="G10:G21" si="6">(F10/C10)*100</f>
        <v>118.50105242013834</v>
      </c>
      <c r="H10" s="14">
        <f t="shared" ref="H10:H21" si="7">(F10/E10)*100</f>
        <v>99.71106072046355</v>
      </c>
    </row>
    <row r="11" spans="2:8" ht="30" x14ac:dyDescent="0.2">
      <c r="B11" s="31" t="s">
        <v>131</v>
      </c>
      <c r="C11" s="30">
        <v>700955.8</v>
      </c>
      <c r="D11" s="16">
        <v>833047</v>
      </c>
      <c r="E11" s="26">
        <v>833047</v>
      </c>
      <c r="F11" s="30">
        <v>830640</v>
      </c>
      <c r="G11" s="13">
        <f>(F11/C11)*100</f>
        <v>118.50105242013834</v>
      </c>
      <c r="H11" s="13">
        <f t="shared" si="4"/>
        <v>99.71106072046355</v>
      </c>
    </row>
    <row r="12" spans="2:8" ht="15.75" x14ac:dyDescent="0.25">
      <c r="B12" s="11" t="s">
        <v>132</v>
      </c>
      <c r="C12" s="22">
        <f>C13+C14</f>
        <v>200</v>
      </c>
      <c r="D12" s="22">
        <f>D13+D14</f>
        <v>1527</v>
      </c>
      <c r="E12" s="22">
        <f t="shared" ref="E12:F12" si="8">E13+E14</f>
        <v>1527</v>
      </c>
      <c r="F12" s="22">
        <f t="shared" si="8"/>
        <v>200</v>
      </c>
      <c r="G12" s="14">
        <f t="shared" ref="G12:G13" si="9">(F12/C12)*100</f>
        <v>100</v>
      </c>
      <c r="H12" s="14">
        <f t="shared" si="7"/>
        <v>13.097576948264573</v>
      </c>
    </row>
    <row r="13" spans="2:8" x14ac:dyDescent="0.2">
      <c r="B13" s="31" t="s">
        <v>133</v>
      </c>
      <c r="C13" s="30">
        <v>200</v>
      </c>
      <c r="D13" s="16">
        <v>1327</v>
      </c>
      <c r="E13" s="26">
        <v>1327</v>
      </c>
      <c r="F13" s="30">
        <v>0</v>
      </c>
      <c r="G13" s="13">
        <f t="shared" si="9"/>
        <v>0</v>
      </c>
      <c r="H13" s="13">
        <f t="shared" si="4"/>
        <v>0</v>
      </c>
    </row>
    <row r="14" spans="2:8" x14ac:dyDescent="0.2">
      <c r="B14" s="31" t="s">
        <v>190</v>
      </c>
      <c r="C14" s="30"/>
      <c r="D14" s="16">
        <v>200</v>
      </c>
      <c r="E14" s="26">
        <v>200</v>
      </c>
      <c r="F14" s="30">
        <v>200</v>
      </c>
      <c r="G14" s="13"/>
      <c r="H14" s="13">
        <f t="shared" si="4"/>
        <v>100</v>
      </c>
    </row>
    <row r="15" spans="2:8" ht="15.75" x14ac:dyDescent="0.25">
      <c r="B15" s="11" t="s">
        <v>134</v>
      </c>
      <c r="C15" s="22">
        <f t="shared" ref="C15:F15" si="10">C16</f>
        <v>2178</v>
      </c>
      <c r="D15" s="22">
        <f t="shared" si="10"/>
        <v>700</v>
      </c>
      <c r="E15" s="22">
        <f t="shared" si="10"/>
        <v>700</v>
      </c>
      <c r="F15" s="22">
        <f t="shared" si="10"/>
        <v>0</v>
      </c>
      <c r="G15" s="13"/>
      <c r="H15" s="14">
        <f t="shared" si="4"/>
        <v>0</v>
      </c>
    </row>
    <row r="16" spans="2:8" x14ac:dyDescent="0.2">
      <c r="B16" s="31" t="s">
        <v>135</v>
      </c>
      <c r="C16" s="30">
        <v>2178</v>
      </c>
      <c r="D16" s="16">
        <v>700</v>
      </c>
      <c r="E16" s="26">
        <v>700</v>
      </c>
      <c r="F16" s="30">
        <v>0</v>
      </c>
      <c r="G16" s="13"/>
      <c r="H16" s="13">
        <f t="shared" si="4"/>
        <v>0</v>
      </c>
    </row>
    <row r="17" spans="2:11" ht="15.75" customHeight="1" x14ac:dyDescent="0.25">
      <c r="B17" s="11" t="s">
        <v>55</v>
      </c>
      <c r="C17" s="22">
        <f t="shared" ref="C17" si="11">C18+C20+C22+C25</f>
        <v>535384.5</v>
      </c>
      <c r="D17" s="22">
        <f t="shared" ref="D17:F17" si="12">D18+D20+D22+D25</f>
        <v>1364443</v>
      </c>
      <c r="E17" s="22">
        <f t="shared" si="12"/>
        <v>1340374</v>
      </c>
      <c r="F17" s="22">
        <f t="shared" si="12"/>
        <v>579217.80000000005</v>
      </c>
      <c r="G17" s="14">
        <f t="shared" si="6"/>
        <v>108.18725607483968</v>
      </c>
      <c r="H17" s="14">
        <f t="shared" si="7"/>
        <v>43.21314797213315</v>
      </c>
    </row>
    <row r="18" spans="2:11" ht="15.75" x14ac:dyDescent="0.25">
      <c r="B18" s="11" t="s">
        <v>21</v>
      </c>
      <c r="C18" s="22">
        <f t="shared" ref="C18:F18" si="13">C19</f>
        <v>111454.39999999999</v>
      </c>
      <c r="D18" s="22">
        <f t="shared" si="13"/>
        <v>272966</v>
      </c>
      <c r="E18" s="22">
        <f t="shared" si="13"/>
        <v>248897</v>
      </c>
      <c r="F18" s="22">
        <f t="shared" si="13"/>
        <v>119265.82</v>
      </c>
      <c r="G18" s="14">
        <f t="shared" si="6"/>
        <v>107.00862415481132</v>
      </c>
      <c r="H18" s="14">
        <f t="shared" si="7"/>
        <v>47.917741073616796</v>
      </c>
    </row>
    <row r="19" spans="2:11" x14ac:dyDescent="0.2">
      <c r="B19" s="29" t="s">
        <v>22</v>
      </c>
      <c r="C19" s="30">
        <v>111454.39999999999</v>
      </c>
      <c r="D19" s="16">
        <v>272966</v>
      </c>
      <c r="E19" s="16">
        <v>248897</v>
      </c>
      <c r="F19" s="30">
        <v>119265.82</v>
      </c>
      <c r="G19" s="13">
        <f>(F19/C19)*100</f>
        <v>107.00862415481132</v>
      </c>
      <c r="H19" s="13">
        <f t="shared" si="7"/>
        <v>47.917741073616796</v>
      </c>
    </row>
    <row r="20" spans="2:11" ht="15.75" x14ac:dyDescent="0.25">
      <c r="B20" s="11" t="s">
        <v>130</v>
      </c>
      <c r="C20" s="22">
        <f t="shared" ref="C20:F20" si="14">C21</f>
        <v>420995.8</v>
      </c>
      <c r="D20" s="22">
        <f t="shared" si="14"/>
        <v>1089250</v>
      </c>
      <c r="E20" s="22">
        <f t="shared" si="14"/>
        <v>1089250</v>
      </c>
      <c r="F20" s="22">
        <f t="shared" si="14"/>
        <v>458131.98</v>
      </c>
      <c r="G20" s="14">
        <f t="shared" si="6"/>
        <v>108.82103336897897</v>
      </c>
      <c r="H20" s="14">
        <f t="shared" si="7"/>
        <v>42.059396832683035</v>
      </c>
    </row>
    <row r="21" spans="2:11" ht="30" x14ac:dyDescent="0.2">
      <c r="B21" s="31" t="s">
        <v>131</v>
      </c>
      <c r="C21" s="30">
        <v>420995.8</v>
      </c>
      <c r="D21" s="16">
        <v>1089250</v>
      </c>
      <c r="E21" s="26">
        <v>1089250</v>
      </c>
      <c r="F21" s="30">
        <v>458131.98</v>
      </c>
      <c r="G21" s="13">
        <f t="shared" si="6"/>
        <v>108.82103336897897</v>
      </c>
      <c r="H21" s="13">
        <f t="shared" si="7"/>
        <v>42.059396832683035</v>
      </c>
    </row>
    <row r="22" spans="2:11" ht="15.75" x14ac:dyDescent="0.25">
      <c r="B22" s="11" t="s">
        <v>132</v>
      </c>
      <c r="C22" s="22">
        <f>C23+C24</f>
        <v>0</v>
      </c>
      <c r="D22" s="22">
        <f t="shared" ref="D22:F22" si="15">D23+D24</f>
        <v>1527</v>
      </c>
      <c r="E22" s="22">
        <f t="shared" si="15"/>
        <v>1527</v>
      </c>
      <c r="F22" s="22">
        <f t="shared" si="15"/>
        <v>1820</v>
      </c>
      <c r="G22" s="14"/>
      <c r="H22" s="14">
        <f t="shared" ref="H22:H24" si="16">(F22/E22)*100</f>
        <v>119.1879502292076</v>
      </c>
    </row>
    <row r="23" spans="2:11" x14ac:dyDescent="0.2">
      <c r="B23" s="31" t="s">
        <v>133</v>
      </c>
      <c r="C23" s="30">
        <v>0</v>
      </c>
      <c r="D23" s="16">
        <v>1327</v>
      </c>
      <c r="E23" s="26">
        <v>1327</v>
      </c>
      <c r="F23" s="30">
        <v>1820</v>
      </c>
      <c r="G23" s="13"/>
      <c r="H23" s="13">
        <f t="shared" si="16"/>
        <v>137.15146948003013</v>
      </c>
    </row>
    <row r="24" spans="2:11" x14ac:dyDescent="0.2">
      <c r="B24" s="31" t="s">
        <v>190</v>
      </c>
      <c r="C24" s="30"/>
      <c r="D24" s="16">
        <v>200</v>
      </c>
      <c r="E24" s="26">
        <v>200</v>
      </c>
      <c r="F24" s="30">
        <v>0</v>
      </c>
      <c r="G24" s="13"/>
      <c r="H24" s="13">
        <f t="shared" si="16"/>
        <v>0</v>
      </c>
    </row>
    <row r="25" spans="2:11" ht="15.75" x14ac:dyDescent="0.25">
      <c r="B25" s="11" t="s">
        <v>134</v>
      </c>
      <c r="C25" s="22">
        <f t="shared" ref="C25:F25" si="17">C26</f>
        <v>2934.3</v>
      </c>
      <c r="D25" s="22">
        <f t="shared" si="17"/>
        <v>700</v>
      </c>
      <c r="E25" s="22">
        <f t="shared" si="17"/>
        <v>700</v>
      </c>
      <c r="F25" s="22">
        <f t="shared" si="17"/>
        <v>0</v>
      </c>
      <c r="G25" s="13"/>
      <c r="H25" s="14">
        <f t="shared" ref="H25" si="18">(F25/E25)*100</f>
        <v>0</v>
      </c>
    </row>
    <row r="26" spans="2:11" x14ac:dyDescent="0.2">
      <c r="B26" s="31" t="s">
        <v>135</v>
      </c>
      <c r="C26" s="30">
        <v>2934.3</v>
      </c>
      <c r="D26" s="16">
        <v>700</v>
      </c>
      <c r="E26" s="26">
        <v>700</v>
      </c>
      <c r="F26" s="30">
        <v>0</v>
      </c>
      <c r="G26" s="13"/>
      <c r="H26" s="13"/>
    </row>
    <row r="28" spans="2:11" ht="15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2:11" ht="15.75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ht="15.75" x14ac:dyDescent="0.2">
      <c r="B30" s="32"/>
      <c r="C30" s="32"/>
      <c r="D30" s="32"/>
      <c r="E30" s="32"/>
      <c r="F30" s="32"/>
      <c r="G30" s="32"/>
      <c r="H30" s="32"/>
      <c r="I30" s="32"/>
      <c r="J30" s="32"/>
      <c r="K30" s="32"/>
    </row>
  </sheetData>
  <mergeCells count="1">
    <mergeCell ref="B3:H3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15"/>
  <sheetViews>
    <sheetView workbookViewId="0">
      <selection activeCell="F15" sqref="F15"/>
    </sheetView>
  </sheetViews>
  <sheetFormatPr defaultRowHeight="15" x14ac:dyDescent="0.2"/>
  <cols>
    <col min="1" max="1" width="9.140625" style="6"/>
    <col min="2" max="2" width="37.7109375" style="6" customWidth="1"/>
    <col min="3" max="6" width="25.28515625" style="6" customWidth="1"/>
    <col min="7" max="8" width="15.7109375" style="6" customWidth="1"/>
    <col min="9" max="16384" width="9.140625" style="6"/>
  </cols>
  <sheetData>
    <row r="2" spans="2:8" ht="15.75" x14ac:dyDescent="0.2">
      <c r="B2" s="4"/>
      <c r="C2" s="4"/>
      <c r="D2" s="4"/>
      <c r="E2" s="4"/>
      <c r="F2" s="1"/>
      <c r="G2" s="1"/>
      <c r="H2" s="1"/>
    </row>
    <row r="3" spans="2:8" ht="15.75" x14ac:dyDescent="0.2">
      <c r="B3" s="137" t="s">
        <v>44</v>
      </c>
      <c r="C3" s="137"/>
      <c r="D3" s="137"/>
      <c r="E3" s="137"/>
      <c r="F3" s="137"/>
      <c r="G3" s="137"/>
      <c r="H3" s="137"/>
    </row>
    <row r="4" spans="2:8" ht="15.75" x14ac:dyDescent="0.2">
      <c r="B4" s="4"/>
      <c r="C4" s="4"/>
      <c r="D4" s="4"/>
      <c r="E4" s="4"/>
      <c r="F4" s="1"/>
      <c r="G4" s="1"/>
      <c r="H4" s="1"/>
    </row>
    <row r="5" spans="2:8" ht="47.25" x14ac:dyDescent="0.2">
      <c r="B5" s="10" t="s">
        <v>8</v>
      </c>
      <c r="C5" s="48" t="s">
        <v>180</v>
      </c>
      <c r="D5" s="48" t="s">
        <v>186</v>
      </c>
      <c r="E5" s="48" t="s">
        <v>187</v>
      </c>
      <c r="F5" s="48" t="s">
        <v>188</v>
      </c>
      <c r="G5" s="10" t="s">
        <v>29</v>
      </c>
      <c r="H5" s="10" t="s">
        <v>29</v>
      </c>
    </row>
    <row r="6" spans="2:8" ht="15.75" x14ac:dyDescent="0.2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 t="s">
        <v>40</v>
      </c>
      <c r="H6" s="10" t="s">
        <v>41</v>
      </c>
    </row>
    <row r="7" spans="2:8" ht="15.75" customHeight="1" x14ac:dyDescent="0.25">
      <c r="B7" s="11" t="s">
        <v>55</v>
      </c>
      <c r="C7" s="12">
        <f t="shared" ref="C7:F7" si="0">C8</f>
        <v>535384.5</v>
      </c>
      <c r="D7" s="12">
        <f t="shared" si="0"/>
        <v>1364443</v>
      </c>
      <c r="E7" s="12">
        <f t="shared" si="0"/>
        <v>1340374</v>
      </c>
      <c r="F7" s="12">
        <f t="shared" si="0"/>
        <v>579217.80000000005</v>
      </c>
      <c r="G7" s="14">
        <f t="shared" ref="G7:G11" si="1">(F7/C7)*100</f>
        <v>108.18725607483968</v>
      </c>
      <c r="H7" s="14">
        <f t="shared" ref="H7:H11" si="2">(F7/E7)*100</f>
        <v>43.21314797213315</v>
      </c>
    </row>
    <row r="8" spans="2:8" ht="15.75" customHeight="1" x14ac:dyDescent="0.25">
      <c r="B8" s="11" t="s">
        <v>9</v>
      </c>
      <c r="C8" s="12">
        <f t="shared" ref="C8:F8" si="3">C9</f>
        <v>535384.5</v>
      </c>
      <c r="D8" s="12">
        <f t="shared" si="3"/>
        <v>1364443</v>
      </c>
      <c r="E8" s="12">
        <f t="shared" si="3"/>
        <v>1340374</v>
      </c>
      <c r="F8" s="12">
        <f t="shared" si="3"/>
        <v>579217.80000000005</v>
      </c>
      <c r="G8" s="14">
        <f t="shared" si="1"/>
        <v>108.18725607483968</v>
      </c>
      <c r="H8" s="14">
        <f t="shared" si="2"/>
        <v>43.21314797213315</v>
      </c>
    </row>
    <row r="9" spans="2:8" ht="15.75" x14ac:dyDescent="0.25">
      <c r="B9" s="114" t="s">
        <v>136</v>
      </c>
      <c r="C9" s="12">
        <f t="shared" ref="C9" si="4">C10+C11</f>
        <v>535384.5</v>
      </c>
      <c r="D9" s="12">
        <f t="shared" ref="D9:F9" si="5">D10+D11</f>
        <v>1364443</v>
      </c>
      <c r="E9" s="12">
        <f t="shared" si="5"/>
        <v>1340374</v>
      </c>
      <c r="F9" s="12">
        <f t="shared" si="5"/>
        <v>579217.80000000005</v>
      </c>
      <c r="G9" s="14">
        <f t="shared" si="1"/>
        <v>108.18725607483968</v>
      </c>
      <c r="H9" s="14">
        <f t="shared" si="2"/>
        <v>43.21314797213315</v>
      </c>
    </row>
    <row r="10" spans="2:8" x14ac:dyDescent="0.2">
      <c r="B10" s="34" t="s">
        <v>137</v>
      </c>
      <c r="C10" s="19">
        <v>420995.8</v>
      </c>
      <c r="D10" s="33">
        <v>1089250</v>
      </c>
      <c r="E10" s="33">
        <v>1089250</v>
      </c>
      <c r="F10" s="19">
        <v>458131.98</v>
      </c>
      <c r="G10" s="13">
        <f t="shared" si="1"/>
        <v>108.82103336897897</v>
      </c>
      <c r="H10" s="13">
        <f t="shared" si="2"/>
        <v>42.059396832683035</v>
      </c>
    </row>
    <row r="11" spans="2:8" x14ac:dyDescent="0.2">
      <c r="B11" s="34" t="s">
        <v>138</v>
      </c>
      <c r="C11" s="19">
        <v>114388.7</v>
      </c>
      <c r="D11" s="33">
        <v>275193</v>
      </c>
      <c r="E11" s="16">
        <v>251124</v>
      </c>
      <c r="F11" s="19">
        <v>121085.82</v>
      </c>
      <c r="G11" s="13">
        <f t="shared" si="1"/>
        <v>105.85470417969609</v>
      </c>
      <c r="H11" s="13">
        <f t="shared" si="2"/>
        <v>48.217541931476084</v>
      </c>
    </row>
    <row r="13" spans="2:8" ht="15.75" x14ac:dyDescent="0.2">
      <c r="B13" s="32"/>
      <c r="C13" s="32"/>
      <c r="D13" s="32"/>
      <c r="E13" s="32"/>
      <c r="F13" s="32"/>
      <c r="G13" s="32"/>
      <c r="H13" s="32"/>
    </row>
    <row r="14" spans="2:8" ht="15.75" x14ac:dyDescent="0.2">
      <c r="B14" s="32"/>
      <c r="C14" s="32"/>
      <c r="D14" s="32"/>
      <c r="E14" s="32"/>
      <c r="F14" s="32"/>
      <c r="G14" s="32"/>
      <c r="H14" s="32"/>
    </row>
    <row r="15" spans="2:8" ht="15.75" x14ac:dyDescent="0.2">
      <c r="B15" s="32"/>
      <c r="C15" s="32"/>
      <c r="D15" s="32"/>
      <c r="E15" s="32"/>
      <c r="F15" s="32"/>
      <c r="G15" s="32"/>
      <c r="H15" s="32"/>
    </row>
  </sheetData>
  <mergeCells count="1">
    <mergeCell ref="B3:H3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L23"/>
  <sheetViews>
    <sheetView workbookViewId="0">
      <selection activeCell="J8" sqref="J8"/>
    </sheetView>
  </sheetViews>
  <sheetFormatPr defaultRowHeight="15" x14ac:dyDescent="0.2"/>
  <cols>
    <col min="1" max="1" width="9.140625" style="6"/>
    <col min="2" max="2" width="7.5703125" style="6" bestFit="1" customWidth="1"/>
    <col min="3" max="3" width="8.5703125" style="6" bestFit="1" customWidth="1"/>
    <col min="4" max="4" width="8.42578125" style="6" customWidth="1"/>
    <col min="5" max="5" width="6.42578125" style="6" bestFit="1" customWidth="1"/>
    <col min="6" max="10" width="25.28515625" style="6" customWidth="1"/>
    <col min="11" max="12" width="15.7109375" style="6" customWidth="1"/>
    <col min="13" max="16384" width="9.140625" style="6"/>
  </cols>
  <sheetData>
    <row r="2" spans="2:12" ht="18" customHeigh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5.75" customHeight="1" x14ac:dyDescent="0.2">
      <c r="B3" s="137" t="s">
        <v>13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2:12" ht="15.75" x14ac:dyDescent="0.2">
      <c r="B4" s="4"/>
      <c r="C4" s="4"/>
      <c r="D4" s="4"/>
      <c r="E4" s="4"/>
      <c r="F4" s="4"/>
      <c r="G4" s="4"/>
      <c r="H4" s="4"/>
      <c r="I4" s="4"/>
      <c r="J4" s="1"/>
      <c r="K4" s="1"/>
      <c r="L4" s="1"/>
    </row>
    <row r="5" spans="2:12" ht="18" customHeight="1" x14ac:dyDescent="0.2">
      <c r="B5" s="137" t="s">
        <v>60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6" spans="2:12" ht="15.75" customHeight="1" x14ac:dyDescent="0.2">
      <c r="B6" s="137" t="s">
        <v>45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</row>
    <row r="7" spans="2:12" ht="15.75" x14ac:dyDescent="0.2">
      <c r="B7" s="4"/>
      <c r="C7" s="4"/>
      <c r="D7" s="4"/>
      <c r="E7" s="4"/>
      <c r="F7" s="4"/>
      <c r="G7" s="4"/>
      <c r="H7" s="4"/>
      <c r="I7" s="4"/>
      <c r="J7" s="1"/>
      <c r="K7" s="1"/>
      <c r="L7" s="1"/>
    </row>
    <row r="8" spans="2:12" ht="47.25" x14ac:dyDescent="0.2">
      <c r="B8" s="151" t="s">
        <v>8</v>
      </c>
      <c r="C8" s="152"/>
      <c r="D8" s="152"/>
      <c r="E8" s="152"/>
      <c r="F8" s="153"/>
      <c r="G8" s="48" t="s">
        <v>180</v>
      </c>
      <c r="H8" s="48" t="s">
        <v>186</v>
      </c>
      <c r="I8" s="48" t="s">
        <v>187</v>
      </c>
      <c r="J8" s="48" t="s">
        <v>188</v>
      </c>
      <c r="K8" s="35" t="s">
        <v>29</v>
      </c>
      <c r="L8" s="35" t="s">
        <v>57</v>
      </c>
    </row>
    <row r="9" spans="2:12" ht="15.75" x14ac:dyDescent="0.2">
      <c r="B9" s="151">
        <v>1</v>
      </c>
      <c r="C9" s="152"/>
      <c r="D9" s="152"/>
      <c r="E9" s="152"/>
      <c r="F9" s="153"/>
      <c r="G9" s="35">
        <v>2</v>
      </c>
      <c r="H9" s="35">
        <v>3</v>
      </c>
      <c r="I9" s="35">
        <v>4</v>
      </c>
      <c r="J9" s="35">
        <v>5</v>
      </c>
      <c r="K9" s="35" t="s">
        <v>40</v>
      </c>
      <c r="L9" s="35" t="s">
        <v>41</v>
      </c>
    </row>
    <row r="10" spans="2:12" ht="31.5" x14ac:dyDescent="0.2">
      <c r="B10" s="11">
        <v>8</v>
      </c>
      <c r="C10" s="11"/>
      <c r="D10" s="11"/>
      <c r="E10" s="11"/>
      <c r="F10" s="11" t="s">
        <v>10</v>
      </c>
      <c r="G10" s="36"/>
      <c r="H10" s="36"/>
      <c r="I10" s="36"/>
      <c r="J10" s="37"/>
      <c r="K10" s="37"/>
      <c r="L10" s="37"/>
    </row>
    <row r="11" spans="2:12" ht="15.75" x14ac:dyDescent="0.2">
      <c r="B11" s="11"/>
      <c r="C11" s="15">
        <v>84</v>
      </c>
      <c r="D11" s="15"/>
      <c r="E11" s="15"/>
      <c r="F11" s="15" t="s">
        <v>15</v>
      </c>
      <c r="G11" s="36"/>
      <c r="H11" s="36"/>
      <c r="I11" s="36"/>
      <c r="J11" s="37"/>
      <c r="K11" s="37"/>
      <c r="L11" s="37"/>
    </row>
    <row r="12" spans="2:12" ht="90" x14ac:dyDescent="0.2">
      <c r="B12" s="17"/>
      <c r="C12" s="17"/>
      <c r="D12" s="17">
        <v>841</v>
      </c>
      <c r="E12" s="17"/>
      <c r="F12" s="18" t="s">
        <v>46</v>
      </c>
      <c r="G12" s="36"/>
      <c r="H12" s="36"/>
      <c r="I12" s="36"/>
      <c r="J12" s="37"/>
      <c r="K12" s="37"/>
      <c r="L12" s="37"/>
    </row>
    <row r="13" spans="2:12" ht="45" x14ac:dyDescent="0.2">
      <c r="B13" s="17"/>
      <c r="C13" s="17"/>
      <c r="D13" s="17"/>
      <c r="E13" s="17">
        <v>8413</v>
      </c>
      <c r="F13" s="18" t="s">
        <v>47</v>
      </c>
      <c r="G13" s="36"/>
      <c r="H13" s="36"/>
      <c r="I13" s="36"/>
      <c r="J13" s="37"/>
      <c r="K13" s="37"/>
      <c r="L13" s="37"/>
    </row>
    <row r="14" spans="2:12" x14ac:dyDescent="0.2">
      <c r="B14" s="17"/>
      <c r="C14" s="17"/>
      <c r="D14" s="17"/>
      <c r="E14" s="38" t="s">
        <v>24</v>
      </c>
      <c r="F14" s="39"/>
      <c r="G14" s="36"/>
      <c r="H14" s="36"/>
      <c r="I14" s="36"/>
      <c r="J14" s="37"/>
      <c r="K14" s="37"/>
      <c r="L14" s="37"/>
    </row>
    <row r="15" spans="2:12" ht="47.25" x14ac:dyDescent="0.2">
      <c r="B15" s="23">
        <v>5</v>
      </c>
      <c r="C15" s="23"/>
      <c r="D15" s="23"/>
      <c r="E15" s="23"/>
      <c r="F15" s="24" t="s">
        <v>11</v>
      </c>
      <c r="G15" s="36"/>
      <c r="H15" s="36"/>
      <c r="I15" s="36"/>
      <c r="J15" s="37"/>
      <c r="K15" s="37"/>
      <c r="L15" s="37"/>
    </row>
    <row r="16" spans="2:12" ht="45" x14ac:dyDescent="0.2">
      <c r="B16" s="15"/>
      <c r="C16" s="15">
        <v>54</v>
      </c>
      <c r="D16" s="15"/>
      <c r="E16" s="15"/>
      <c r="F16" s="25" t="s">
        <v>16</v>
      </c>
      <c r="G16" s="36"/>
      <c r="H16" s="36"/>
      <c r="I16" s="40"/>
      <c r="J16" s="37"/>
      <c r="K16" s="37"/>
      <c r="L16" s="37"/>
    </row>
    <row r="17" spans="2:12" ht="105" x14ac:dyDescent="0.2">
      <c r="B17" s="15"/>
      <c r="C17" s="15"/>
      <c r="D17" s="15">
        <v>541</v>
      </c>
      <c r="E17" s="18"/>
      <c r="F17" s="18" t="s">
        <v>48</v>
      </c>
      <c r="G17" s="36"/>
      <c r="H17" s="36"/>
      <c r="I17" s="40"/>
      <c r="J17" s="37"/>
      <c r="K17" s="37"/>
      <c r="L17" s="37"/>
    </row>
    <row r="18" spans="2:12" ht="60" x14ac:dyDescent="0.2">
      <c r="B18" s="15"/>
      <c r="C18" s="15"/>
      <c r="D18" s="15"/>
      <c r="E18" s="18">
        <v>5413</v>
      </c>
      <c r="F18" s="18" t="s">
        <v>49</v>
      </c>
      <c r="G18" s="36"/>
      <c r="H18" s="36"/>
      <c r="I18" s="40"/>
      <c r="J18" s="37"/>
      <c r="K18" s="37"/>
      <c r="L18" s="37"/>
    </row>
    <row r="19" spans="2:12" ht="15.75" x14ac:dyDescent="0.2">
      <c r="B19" s="34"/>
      <c r="C19" s="23"/>
      <c r="D19" s="23"/>
      <c r="E19" s="23"/>
      <c r="F19" s="24" t="s">
        <v>24</v>
      </c>
      <c r="G19" s="36"/>
      <c r="H19" s="36"/>
      <c r="I19" s="36"/>
      <c r="J19" s="37"/>
      <c r="K19" s="37"/>
      <c r="L19" s="37"/>
    </row>
    <row r="21" spans="2:12" ht="15.75" x14ac:dyDescent="0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2:12" ht="15.75" x14ac:dyDescent="0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2:12" ht="15.75" x14ac:dyDescent="0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5">
    <mergeCell ref="B8:F8"/>
    <mergeCell ref="B9:F9"/>
    <mergeCell ref="B3:L3"/>
    <mergeCell ref="B5:L5"/>
    <mergeCell ref="B6:L6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H29"/>
  <sheetViews>
    <sheetView workbookViewId="0">
      <selection activeCell="F5" sqref="F5"/>
    </sheetView>
  </sheetViews>
  <sheetFormatPr defaultRowHeight="15" x14ac:dyDescent="0.2"/>
  <cols>
    <col min="1" max="1" width="9.140625" style="6"/>
    <col min="2" max="2" width="37.7109375" style="6" customWidth="1"/>
    <col min="3" max="6" width="25.28515625" style="6" customWidth="1"/>
    <col min="7" max="8" width="15.7109375" style="6" customWidth="1"/>
    <col min="9" max="16384" width="9.140625" style="6"/>
  </cols>
  <sheetData>
    <row r="2" spans="2:8" ht="15.75" x14ac:dyDescent="0.2">
      <c r="B2" s="4"/>
      <c r="C2" s="4"/>
      <c r="D2" s="4"/>
      <c r="E2" s="4"/>
      <c r="F2" s="1"/>
      <c r="G2" s="1"/>
      <c r="H2" s="1"/>
    </row>
    <row r="3" spans="2:8" ht="15.75" customHeight="1" x14ac:dyDescent="0.2">
      <c r="B3" s="137" t="s">
        <v>50</v>
      </c>
      <c r="C3" s="137"/>
      <c r="D3" s="137"/>
      <c r="E3" s="137"/>
      <c r="F3" s="137"/>
      <c r="G3" s="137"/>
      <c r="H3" s="137"/>
    </row>
    <row r="4" spans="2:8" ht="15.75" x14ac:dyDescent="0.2">
      <c r="B4" s="4"/>
      <c r="C4" s="4"/>
      <c r="D4" s="4"/>
      <c r="E4" s="4"/>
      <c r="F4" s="1"/>
      <c r="G4" s="1"/>
      <c r="H4" s="1"/>
    </row>
    <row r="5" spans="2:8" ht="47.25" x14ac:dyDescent="0.2">
      <c r="B5" s="10" t="s">
        <v>8</v>
      </c>
      <c r="C5" s="48" t="s">
        <v>180</v>
      </c>
      <c r="D5" s="48" t="s">
        <v>186</v>
      </c>
      <c r="E5" s="48" t="s">
        <v>187</v>
      </c>
      <c r="F5" s="48" t="s">
        <v>188</v>
      </c>
      <c r="G5" s="10" t="s">
        <v>29</v>
      </c>
      <c r="H5" s="10" t="s">
        <v>29</v>
      </c>
    </row>
    <row r="6" spans="2:8" ht="15.75" x14ac:dyDescent="0.2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 t="s">
        <v>40</v>
      </c>
      <c r="H6" s="10" t="s">
        <v>41</v>
      </c>
    </row>
    <row r="7" spans="2:8" ht="15.75" x14ac:dyDescent="0.2">
      <c r="B7" s="11" t="s">
        <v>52</v>
      </c>
      <c r="C7" s="36"/>
      <c r="D7" s="36"/>
      <c r="E7" s="40"/>
      <c r="F7" s="37"/>
      <c r="G7" s="37"/>
      <c r="H7" s="37"/>
    </row>
    <row r="8" spans="2:8" ht="15.75" x14ac:dyDescent="0.2">
      <c r="B8" s="11" t="s">
        <v>21</v>
      </c>
      <c r="C8" s="36"/>
      <c r="D8" s="36"/>
      <c r="E8" s="36"/>
      <c r="F8" s="37"/>
      <c r="G8" s="37"/>
      <c r="H8" s="37"/>
    </row>
    <row r="9" spans="2:8" x14ac:dyDescent="0.2">
      <c r="B9" s="41" t="s">
        <v>22</v>
      </c>
      <c r="C9" s="36"/>
      <c r="D9" s="36"/>
      <c r="E9" s="36"/>
      <c r="F9" s="37"/>
      <c r="G9" s="37"/>
      <c r="H9" s="37"/>
    </row>
    <row r="10" spans="2:8" x14ac:dyDescent="0.2">
      <c r="B10" s="42" t="s">
        <v>23</v>
      </c>
      <c r="C10" s="36"/>
      <c r="D10" s="36"/>
      <c r="E10" s="36"/>
      <c r="F10" s="37"/>
      <c r="G10" s="37"/>
      <c r="H10" s="37"/>
    </row>
    <row r="11" spans="2:8" x14ac:dyDescent="0.2">
      <c r="B11" s="42" t="s">
        <v>24</v>
      </c>
      <c r="C11" s="36"/>
      <c r="D11" s="36"/>
      <c r="E11" s="36"/>
      <c r="F11" s="37"/>
      <c r="G11" s="37"/>
      <c r="H11" s="37"/>
    </row>
    <row r="12" spans="2:8" ht="15.75" x14ac:dyDescent="0.2">
      <c r="B12" s="11" t="s">
        <v>25</v>
      </c>
      <c r="C12" s="36"/>
      <c r="D12" s="36"/>
      <c r="E12" s="40"/>
      <c r="F12" s="37"/>
      <c r="G12" s="37"/>
      <c r="H12" s="37"/>
    </row>
    <row r="13" spans="2:8" ht="30" x14ac:dyDescent="0.2">
      <c r="B13" s="43" t="s">
        <v>26</v>
      </c>
      <c r="C13" s="36"/>
      <c r="D13" s="36"/>
      <c r="E13" s="40"/>
      <c r="F13" s="37"/>
      <c r="G13" s="37"/>
      <c r="H13" s="37"/>
    </row>
    <row r="14" spans="2:8" ht="15.75" x14ac:dyDescent="0.2">
      <c r="B14" s="11" t="s">
        <v>27</v>
      </c>
      <c r="C14" s="36"/>
      <c r="D14" s="36"/>
      <c r="E14" s="40"/>
      <c r="F14" s="37"/>
      <c r="G14" s="37"/>
      <c r="H14" s="37"/>
    </row>
    <row r="15" spans="2:8" x14ac:dyDescent="0.2">
      <c r="B15" s="43" t="s">
        <v>28</v>
      </c>
      <c r="C15" s="36"/>
      <c r="D15" s="36"/>
      <c r="E15" s="40"/>
      <c r="F15" s="37"/>
      <c r="G15" s="37"/>
      <c r="H15" s="37"/>
    </row>
    <row r="16" spans="2:8" x14ac:dyDescent="0.2">
      <c r="B16" s="15" t="s">
        <v>18</v>
      </c>
      <c r="C16" s="36"/>
      <c r="D16" s="36"/>
      <c r="E16" s="40"/>
      <c r="F16" s="37"/>
      <c r="G16" s="37"/>
      <c r="H16" s="37"/>
    </row>
    <row r="17" spans="2:8" x14ac:dyDescent="0.2">
      <c r="B17" s="43"/>
      <c r="C17" s="36"/>
      <c r="D17" s="36"/>
      <c r="E17" s="40"/>
      <c r="F17" s="37"/>
      <c r="G17" s="37"/>
      <c r="H17" s="37"/>
    </row>
    <row r="18" spans="2:8" ht="15.75" customHeight="1" x14ac:dyDescent="0.2">
      <c r="B18" s="11" t="s">
        <v>53</v>
      </c>
      <c r="C18" s="36"/>
      <c r="D18" s="36"/>
      <c r="E18" s="40"/>
      <c r="F18" s="37"/>
      <c r="G18" s="37"/>
      <c r="H18" s="37"/>
    </row>
    <row r="19" spans="2:8" ht="15.75" customHeight="1" x14ac:dyDescent="0.2">
      <c r="B19" s="11" t="s">
        <v>21</v>
      </c>
      <c r="C19" s="36"/>
      <c r="D19" s="36"/>
      <c r="E19" s="36"/>
      <c r="F19" s="37"/>
      <c r="G19" s="37"/>
      <c r="H19" s="37"/>
    </row>
    <row r="20" spans="2:8" x14ac:dyDescent="0.2">
      <c r="B20" s="41" t="s">
        <v>22</v>
      </c>
      <c r="C20" s="36"/>
      <c r="D20" s="36"/>
      <c r="E20" s="36"/>
      <c r="F20" s="37"/>
      <c r="G20" s="37"/>
      <c r="H20" s="37"/>
    </row>
    <row r="21" spans="2:8" x14ac:dyDescent="0.2">
      <c r="B21" s="42" t="s">
        <v>23</v>
      </c>
      <c r="C21" s="36"/>
      <c r="D21" s="36"/>
      <c r="E21" s="36"/>
      <c r="F21" s="37"/>
      <c r="G21" s="37"/>
      <c r="H21" s="37"/>
    </row>
    <row r="22" spans="2:8" x14ac:dyDescent="0.2">
      <c r="B22" s="42" t="s">
        <v>24</v>
      </c>
      <c r="C22" s="36"/>
      <c r="D22" s="36"/>
      <c r="E22" s="36"/>
      <c r="F22" s="37"/>
      <c r="G22" s="37"/>
      <c r="H22" s="37"/>
    </row>
    <row r="23" spans="2:8" ht="15.75" x14ac:dyDescent="0.2">
      <c r="B23" s="11" t="s">
        <v>25</v>
      </c>
      <c r="C23" s="36"/>
      <c r="D23" s="36"/>
      <c r="E23" s="40"/>
      <c r="F23" s="37"/>
      <c r="G23" s="37"/>
      <c r="H23" s="37"/>
    </row>
    <row r="24" spans="2:8" ht="30" x14ac:dyDescent="0.2">
      <c r="B24" s="43" t="s">
        <v>26</v>
      </c>
      <c r="C24" s="36"/>
      <c r="D24" s="36"/>
      <c r="E24" s="40"/>
      <c r="F24" s="37"/>
      <c r="G24" s="37"/>
      <c r="H24" s="37"/>
    </row>
    <row r="25" spans="2:8" ht="15.75" x14ac:dyDescent="0.2">
      <c r="B25" s="11" t="s">
        <v>27</v>
      </c>
      <c r="C25" s="36"/>
      <c r="D25" s="36"/>
      <c r="E25" s="40"/>
      <c r="F25" s="37"/>
      <c r="G25" s="37"/>
      <c r="H25" s="37"/>
    </row>
    <row r="26" spans="2:8" x14ac:dyDescent="0.2">
      <c r="B26" s="43" t="s">
        <v>28</v>
      </c>
      <c r="C26" s="36"/>
      <c r="D26" s="36"/>
      <c r="E26" s="40"/>
      <c r="F26" s="37"/>
      <c r="G26" s="37"/>
      <c r="H26" s="37"/>
    </row>
    <row r="27" spans="2:8" x14ac:dyDescent="0.2">
      <c r="B27" s="15" t="s">
        <v>18</v>
      </c>
      <c r="C27" s="36"/>
      <c r="D27" s="36"/>
      <c r="E27" s="40"/>
      <c r="F27" s="37"/>
      <c r="G27" s="37"/>
      <c r="H27" s="37"/>
    </row>
    <row r="29" spans="2:8" ht="15.75" x14ac:dyDescent="0.2">
      <c r="B29" s="32"/>
      <c r="C29" s="32"/>
      <c r="D29" s="32"/>
      <c r="E29" s="32"/>
      <c r="F29" s="32"/>
      <c r="G29" s="32"/>
      <c r="H29" s="32"/>
    </row>
  </sheetData>
  <mergeCells count="1">
    <mergeCell ref="B3:H3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141"/>
  <sheetViews>
    <sheetView zoomScaleNormal="100" workbookViewId="0">
      <selection activeCell="M16" sqref="M16"/>
    </sheetView>
  </sheetViews>
  <sheetFormatPr defaultRowHeight="15" x14ac:dyDescent="0.2"/>
  <cols>
    <col min="1" max="1" width="9.140625" style="6"/>
    <col min="2" max="2" width="7.42578125" style="6" bestFit="1" customWidth="1"/>
    <col min="3" max="3" width="8.42578125" style="6" bestFit="1" customWidth="1"/>
    <col min="4" max="4" width="25.42578125" style="6" customWidth="1"/>
    <col min="5" max="5" width="39" style="6" customWidth="1"/>
    <col min="6" max="8" width="24.28515625" style="6" customWidth="1"/>
    <col min="9" max="9" width="15.7109375" style="6" customWidth="1"/>
    <col min="10" max="10" width="24.28515625" style="6" customWidth="1"/>
    <col min="11" max="16384" width="9.140625" style="6"/>
  </cols>
  <sheetData>
    <row r="2" spans="2:10" ht="15.75" x14ac:dyDescent="0.2">
      <c r="B2" s="4"/>
      <c r="C2" s="4"/>
      <c r="D2" s="4"/>
      <c r="E2" s="4"/>
      <c r="F2" s="4"/>
      <c r="G2" s="4"/>
      <c r="H2" s="4"/>
      <c r="I2" s="1"/>
      <c r="J2" s="1"/>
    </row>
    <row r="3" spans="2:10" ht="18" customHeight="1" x14ac:dyDescent="0.2">
      <c r="B3" s="137" t="s">
        <v>12</v>
      </c>
      <c r="C3" s="137"/>
      <c r="D3" s="137"/>
      <c r="E3" s="137"/>
      <c r="F3" s="137"/>
      <c r="G3" s="137"/>
      <c r="H3" s="137"/>
      <c r="I3" s="137"/>
      <c r="J3" s="8"/>
    </row>
    <row r="4" spans="2:10" ht="15.75" x14ac:dyDescent="0.2">
      <c r="B4" s="4"/>
      <c r="C4" s="4"/>
      <c r="D4" s="4"/>
      <c r="E4" s="4"/>
      <c r="F4" s="4"/>
      <c r="G4" s="4"/>
      <c r="H4" s="4"/>
      <c r="I4" s="1"/>
      <c r="J4" s="1"/>
    </row>
    <row r="5" spans="2:10" ht="15.75" x14ac:dyDescent="0.25">
      <c r="B5" s="174" t="s">
        <v>62</v>
      </c>
      <c r="C5" s="174"/>
      <c r="D5" s="174"/>
      <c r="E5" s="174"/>
      <c r="F5" s="174"/>
      <c r="G5" s="174"/>
      <c r="H5" s="174"/>
      <c r="I5" s="174"/>
    </row>
    <row r="6" spans="2:10" ht="15.75" x14ac:dyDescent="0.2">
      <c r="B6" s="4"/>
      <c r="C6" s="4"/>
      <c r="D6" s="4"/>
      <c r="E6" s="4"/>
      <c r="F6" s="4"/>
      <c r="G6" s="4"/>
      <c r="H6" s="4"/>
      <c r="I6" s="1"/>
    </row>
    <row r="7" spans="2:10" ht="31.5" x14ac:dyDescent="0.2">
      <c r="B7" s="151" t="s">
        <v>8</v>
      </c>
      <c r="C7" s="152"/>
      <c r="D7" s="152"/>
      <c r="E7" s="153"/>
      <c r="F7" s="10" t="s">
        <v>186</v>
      </c>
      <c r="G7" s="10" t="s">
        <v>187</v>
      </c>
      <c r="H7" s="10" t="s">
        <v>191</v>
      </c>
      <c r="I7" s="10" t="s">
        <v>29</v>
      </c>
    </row>
    <row r="8" spans="2:10" ht="15.75" x14ac:dyDescent="0.2">
      <c r="B8" s="151">
        <v>1</v>
      </c>
      <c r="C8" s="152"/>
      <c r="D8" s="152"/>
      <c r="E8" s="153"/>
      <c r="F8" s="10">
        <v>2</v>
      </c>
      <c r="G8" s="10">
        <v>3</v>
      </c>
      <c r="H8" s="10">
        <v>4</v>
      </c>
      <c r="I8" s="10" t="s">
        <v>51</v>
      </c>
    </row>
    <row r="9" spans="2:10" s="44" customFormat="1" ht="30" customHeight="1" x14ac:dyDescent="0.25">
      <c r="B9" s="161">
        <v>33634</v>
      </c>
      <c r="C9" s="162"/>
      <c r="D9" s="163"/>
      <c r="E9" s="73" t="s">
        <v>139</v>
      </c>
      <c r="F9" s="100">
        <f>F12</f>
        <v>1364443</v>
      </c>
      <c r="G9" s="100">
        <f t="shared" ref="G9:H9" si="0">G12</f>
        <v>1340374</v>
      </c>
      <c r="H9" s="100">
        <f t="shared" si="0"/>
        <v>579217.79999999993</v>
      </c>
      <c r="I9" s="101">
        <f>(H9/G9)*100</f>
        <v>43.21314797213315</v>
      </c>
    </row>
    <row r="10" spans="2:10" s="44" customFormat="1" ht="30" customHeight="1" x14ac:dyDescent="0.25">
      <c r="B10" s="112">
        <v>33</v>
      </c>
      <c r="C10" s="113"/>
      <c r="D10" s="73"/>
      <c r="E10" s="73" t="s">
        <v>178</v>
      </c>
      <c r="F10" s="100">
        <f>F11</f>
        <v>1364443</v>
      </c>
      <c r="G10" s="100">
        <f t="shared" ref="G10:I10" si="1">G11</f>
        <v>1340374</v>
      </c>
      <c r="H10" s="100">
        <f t="shared" si="1"/>
        <v>579217.79999999993</v>
      </c>
      <c r="I10" s="100">
        <f t="shared" si="1"/>
        <v>43.21314797213315</v>
      </c>
    </row>
    <row r="11" spans="2:10" s="44" customFormat="1" ht="30" customHeight="1" x14ac:dyDescent="0.25">
      <c r="B11" s="161">
        <v>3301</v>
      </c>
      <c r="C11" s="162"/>
      <c r="D11" s="163"/>
      <c r="E11" s="73" t="s">
        <v>144</v>
      </c>
      <c r="F11" s="100">
        <f>F12</f>
        <v>1364443</v>
      </c>
      <c r="G11" s="100">
        <f t="shared" ref="G11:H11" si="2">G12</f>
        <v>1340374</v>
      </c>
      <c r="H11" s="100">
        <f t="shared" si="2"/>
        <v>579217.79999999993</v>
      </c>
      <c r="I11" s="101">
        <f t="shared" ref="I11:I13" si="3">(H11/G11)*100</f>
        <v>43.21314797213315</v>
      </c>
    </row>
    <row r="12" spans="2:10" s="44" customFormat="1" ht="30" customHeight="1" x14ac:dyDescent="0.25">
      <c r="B12" s="161" t="s">
        <v>179</v>
      </c>
      <c r="C12" s="162"/>
      <c r="D12" s="163"/>
      <c r="E12" s="73" t="s">
        <v>145</v>
      </c>
      <c r="F12" s="100">
        <f>F13+F81</f>
        <v>1364443</v>
      </c>
      <c r="G12" s="100">
        <f>G13+G81</f>
        <v>1340374</v>
      </c>
      <c r="H12" s="100">
        <f>H13+H81</f>
        <v>579217.79999999993</v>
      </c>
      <c r="I12" s="101">
        <f t="shared" si="3"/>
        <v>43.21314797213315</v>
      </c>
    </row>
    <row r="13" spans="2:10" s="44" customFormat="1" ht="30" customHeight="1" x14ac:dyDescent="0.25">
      <c r="B13" s="175">
        <v>1040</v>
      </c>
      <c r="C13" s="176"/>
      <c r="D13" s="177"/>
      <c r="E13" s="73" t="s">
        <v>146</v>
      </c>
      <c r="F13" s="100">
        <f>F14+F58+F63+F72</f>
        <v>275193</v>
      </c>
      <c r="G13" s="100">
        <f>G14+G58+G63+G72</f>
        <v>251124</v>
      </c>
      <c r="H13" s="100">
        <f>H14+H58+H63+H72</f>
        <v>121085.82</v>
      </c>
      <c r="I13" s="101">
        <f t="shared" si="3"/>
        <v>48.217541931476084</v>
      </c>
    </row>
    <row r="14" spans="2:10" s="44" customFormat="1" ht="30" customHeight="1" x14ac:dyDescent="0.25">
      <c r="B14" s="171">
        <v>11</v>
      </c>
      <c r="C14" s="172"/>
      <c r="D14" s="173"/>
      <c r="E14" s="96" t="s">
        <v>140</v>
      </c>
      <c r="F14" s="102">
        <f>F15+F51</f>
        <v>272966</v>
      </c>
      <c r="G14" s="102">
        <f t="shared" ref="G14:H14" si="4">G15+G51</f>
        <v>248897</v>
      </c>
      <c r="H14" s="102">
        <f t="shared" si="4"/>
        <v>119265.82</v>
      </c>
      <c r="I14" s="103">
        <f t="shared" ref="I14:I83" si="5">(H14/G14)*100</f>
        <v>47.917741073616796</v>
      </c>
    </row>
    <row r="15" spans="2:10" ht="30" customHeight="1" x14ac:dyDescent="0.2">
      <c r="B15" s="83"/>
      <c r="C15" s="84">
        <v>3</v>
      </c>
      <c r="D15" s="85"/>
      <c r="E15" s="81" t="s">
        <v>4</v>
      </c>
      <c r="F15" s="104">
        <f>F16+F24+F48</f>
        <v>266366</v>
      </c>
      <c r="G15" s="104">
        <f t="shared" ref="G15:H15" si="6">G16+G24+G48</f>
        <v>246277</v>
      </c>
      <c r="H15" s="104">
        <f t="shared" si="6"/>
        <v>119265.82</v>
      </c>
      <c r="I15" s="105">
        <f t="shared" si="5"/>
        <v>48.427510486159896</v>
      </c>
    </row>
    <row r="16" spans="2:10" ht="30" customHeight="1" x14ac:dyDescent="0.2">
      <c r="B16" s="86"/>
      <c r="C16" s="87">
        <v>31</v>
      </c>
      <c r="D16" s="88"/>
      <c r="E16" s="71" t="s">
        <v>5</v>
      </c>
      <c r="F16" s="68">
        <f>SUM(F17,F20,F22)</f>
        <v>150000</v>
      </c>
      <c r="G16" s="68">
        <f t="shared" ref="G16:H16" si="7">SUM(G17,G20,G22)</f>
        <v>150000</v>
      </c>
      <c r="H16" s="68">
        <f t="shared" si="7"/>
        <v>74022.97</v>
      </c>
      <c r="I16" s="68">
        <f t="shared" ref="I16:I24" si="8">(H16/G16)*100</f>
        <v>49.348646666666667</v>
      </c>
    </row>
    <row r="17" spans="2:9" ht="30" customHeight="1" x14ac:dyDescent="0.2">
      <c r="B17" s="89"/>
      <c r="C17" s="77">
        <v>311</v>
      </c>
      <c r="D17" s="78"/>
      <c r="E17" s="71" t="s">
        <v>148</v>
      </c>
      <c r="F17" s="68">
        <f>SUM(F18:F19)</f>
        <v>123670</v>
      </c>
      <c r="G17" s="68">
        <f t="shared" ref="G17:H17" si="9">SUM(G18:G19)</f>
        <v>123670</v>
      </c>
      <c r="H17" s="68">
        <f t="shared" si="9"/>
        <v>62165.64</v>
      </c>
      <c r="I17" s="68"/>
    </row>
    <row r="18" spans="2:9" ht="30" customHeight="1" x14ac:dyDescent="0.2">
      <c r="B18" s="181">
        <v>3111</v>
      </c>
      <c r="C18" s="182"/>
      <c r="D18" s="183"/>
      <c r="E18" s="67" t="s">
        <v>37</v>
      </c>
      <c r="F18" s="68">
        <v>123000</v>
      </c>
      <c r="G18" s="68">
        <v>123000</v>
      </c>
      <c r="H18" s="68">
        <v>62051.03</v>
      </c>
      <c r="I18" s="68"/>
    </row>
    <row r="19" spans="2:9" ht="30" customHeight="1" x14ac:dyDescent="0.2">
      <c r="B19" s="155">
        <v>3113</v>
      </c>
      <c r="C19" s="156"/>
      <c r="D19" s="157"/>
      <c r="E19" s="67" t="s">
        <v>80</v>
      </c>
      <c r="F19" s="68">
        <v>670</v>
      </c>
      <c r="G19" s="68">
        <v>670</v>
      </c>
      <c r="H19" s="68">
        <v>114.61</v>
      </c>
      <c r="I19" s="68"/>
    </row>
    <row r="20" spans="2:9" ht="30" customHeight="1" x14ac:dyDescent="0.2">
      <c r="B20" s="89"/>
      <c r="C20" s="77">
        <v>312</v>
      </c>
      <c r="D20" s="78"/>
      <c r="E20" s="71" t="s">
        <v>81</v>
      </c>
      <c r="F20" s="68">
        <f>F21</f>
        <v>5924</v>
      </c>
      <c r="G20" s="68">
        <f t="shared" ref="G20:H20" si="10">G21</f>
        <v>5924</v>
      </c>
      <c r="H20" s="68">
        <f t="shared" si="10"/>
        <v>1600</v>
      </c>
      <c r="I20" s="68"/>
    </row>
    <row r="21" spans="2:9" ht="30" customHeight="1" x14ac:dyDescent="0.2">
      <c r="B21" s="167">
        <v>3121</v>
      </c>
      <c r="C21" s="168"/>
      <c r="D21" s="169"/>
      <c r="E21" s="67" t="s">
        <v>81</v>
      </c>
      <c r="F21" s="68">
        <v>5924</v>
      </c>
      <c r="G21" s="68">
        <v>5924</v>
      </c>
      <c r="H21" s="68">
        <v>1600</v>
      </c>
      <c r="I21" s="68"/>
    </row>
    <row r="22" spans="2:9" ht="30" customHeight="1" x14ac:dyDescent="0.2">
      <c r="B22" s="76"/>
      <c r="C22" s="77">
        <v>313</v>
      </c>
      <c r="D22" s="78"/>
      <c r="E22" s="71" t="s">
        <v>82</v>
      </c>
      <c r="F22" s="68">
        <f>SUM(F23:F23)</f>
        <v>20406</v>
      </c>
      <c r="G22" s="68">
        <f>SUM(G23:G23)</f>
        <v>20406</v>
      </c>
      <c r="H22" s="68">
        <f>SUM(H23:H23)</f>
        <v>10257.33</v>
      </c>
      <c r="I22" s="68"/>
    </row>
    <row r="23" spans="2:9" ht="30" customHeight="1" x14ac:dyDescent="0.2">
      <c r="B23" s="164">
        <v>3132</v>
      </c>
      <c r="C23" s="165"/>
      <c r="D23" s="166"/>
      <c r="E23" s="67" t="s">
        <v>149</v>
      </c>
      <c r="F23" s="69">
        <v>20406</v>
      </c>
      <c r="G23" s="69">
        <v>20406</v>
      </c>
      <c r="H23" s="74">
        <v>10257.33</v>
      </c>
      <c r="I23" s="68"/>
    </row>
    <row r="24" spans="2:9" ht="30" customHeight="1" x14ac:dyDescent="0.2">
      <c r="B24" s="90"/>
      <c r="C24" s="91">
        <v>32</v>
      </c>
      <c r="D24" s="92"/>
      <c r="E24" s="71" t="s">
        <v>14</v>
      </c>
      <c r="F24" s="68">
        <f>SUM(F25,F30,F37,F45)</f>
        <v>112766</v>
      </c>
      <c r="G24" s="68">
        <f>SUM(G25,G30,G37,G45)</f>
        <v>92677</v>
      </c>
      <c r="H24" s="68">
        <f>SUM(H25,H30,H37,H45)</f>
        <v>44343.350000000006</v>
      </c>
      <c r="I24" s="68">
        <f t="shared" si="8"/>
        <v>47.847200492031469</v>
      </c>
    </row>
    <row r="25" spans="2:9" ht="30" customHeight="1" x14ac:dyDescent="0.2">
      <c r="B25" s="76"/>
      <c r="C25" s="77">
        <v>321</v>
      </c>
      <c r="D25" s="78"/>
      <c r="E25" s="67" t="s">
        <v>38</v>
      </c>
      <c r="F25" s="68">
        <f>SUM(F26:F29)</f>
        <v>10116</v>
      </c>
      <c r="G25" s="68">
        <f>SUM(G26:G29)</f>
        <v>5616</v>
      </c>
      <c r="H25" s="68">
        <f>SUM(H26:H29)</f>
        <v>2683.2200000000003</v>
      </c>
      <c r="I25" s="68"/>
    </row>
    <row r="26" spans="2:9" ht="30" customHeight="1" x14ac:dyDescent="0.2">
      <c r="B26" s="155" t="s">
        <v>150</v>
      </c>
      <c r="C26" s="156"/>
      <c r="D26" s="157"/>
      <c r="E26" s="67" t="s">
        <v>39</v>
      </c>
      <c r="F26" s="68">
        <v>3000</v>
      </c>
      <c r="G26" s="68">
        <v>1000</v>
      </c>
      <c r="H26" s="68">
        <v>30</v>
      </c>
      <c r="I26" s="68"/>
    </row>
    <row r="27" spans="2:9" ht="30" customHeight="1" x14ac:dyDescent="0.2">
      <c r="B27" s="155" t="s">
        <v>151</v>
      </c>
      <c r="C27" s="156"/>
      <c r="D27" s="157"/>
      <c r="E27" s="67" t="s">
        <v>84</v>
      </c>
      <c r="F27" s="68">
        <v>3650</v>
      </c>
      <c r="G27" s="68">
        <v>3650</v>
      </c>
      <c r="H27" s="68">
        <v>1809.18</v>
      </c>
      <c r="I27" s="68"/>
    </row>
    <row r="28" spans="2:9" ht="30" customHeight="1" x14ac:dyDescent="0.2">
      <c r="B28" s="155">
        <v>3213</v>
      </c>
      <c r="C28" s="156"/>
      <c r="D28" s="157"/>
      <c r="E28" s="67" t="s">
        <v>85</v>
      </c>
      <c r="F28" s="68">
        <v>3000</v>
      </c>
      <c r="G28" s="68">
        <v>900</v>
      </c>
      <c r="H28" s="68">
        <v>844.04</v>
      </c>
      <c r="I28" s="68"/>
    </row>
    <row r="29" spans="2:9" ht="30" customHeight="1" x14ac:dyDescent="0.2">
      <c r="B29" s="155">
        <v>3214</v>
      </c>
      <c r="C29" s="156"/>
      <c r="D29" s="157"/>
      <c r="E29" s="67" t="s">
        <v>86</v>
      </c>
      <c r="F29" s="68">
        <v>466</v>
      </c>
      <c r="G29" s="68">
        <v>66</v>
      </c>
      <c r="H29" s="68">
        <v>0</v>
      </c>
      <c r="I29" s="68"/>
    </row>
    <row r="30" spans="2:9" ht="30" customHeight="1" x14ac:dyDescent="0.2">
      <c r="B30" s="76"/>
      <c r="C30" s="77">
        <v>322</v>
      </c>
      <c r="D30" s="78"/>
      <c r="E30" s="67" t="s">
        <v>87</v>
      </c>
      <c r="F30" s="68">
        <f>SUM(F31:F36)</f>
        <v>47500</v>
      </c>
      <c r="G30" s="68">
        <f>SUM(G31:G36)</f>
        <v>36500</v>
      </c>
      <c r="H30" s="68">
        <f>SUM(H31:H36)</f>
        <v>15437.39</v>
      </c>
      <c r="I30" s="70"/>
    </row>
    <row r="31" spans="2:9" ht="30" customHeight="1" x14ac:dyDescent="0.2">
      <c r="B31" s="155">
        <v>3221</v>
      </c>
      <c r="C31" s="156"/>
      <c r="D31" s="157"/>
      <c r="E31" s="67" t="s">
        <v>88</v>
      </c>
      <c r="F31" s="68">
        <v>5650</v>
      </c>
      <c r="G31" s="68">
        <v>3520</v>
      </c>
      <c r="H31" s="68">
        <v>1887.56</v>
      </c>
      <c r="I31" s="68"/>
    </row>
    <row r="32" spans="2:9" ht="30" customHeight="1" x14ac:dyDescent="0.2">
      <c r="B32" s="155">
        <v>3222</v>
      </c>
      <c r="C32" s="156"/>
      <c r="D32" s="157"/>
      <c r="E32" s="67" t="s">
        <v>89</v>
      </c>
      <c r="F32" s="68">
        <v>18000</v>
      </c>
      <c r="G32" s="68">
        <v>14400</v>
      </c>
      <c r="H32" s="68">
        <v>7790.16</v>
      </c>
      <c r="I32" s="68"/>
    </row>
    <row r="33" spans="2:9" ht="30" customHeight="1" x14ac:dyDescent="0.2">
      <c r="B33" s="155">
        <v>3223</v>
      </c>
      <c r="C33" s="156"/>
      <c r="D33" s="157"/>
      <c r="E33" s="67" t="s">
        <v>90</v>
      </c>
      <c r="F33" s="68">
        <v>19500</v>
      </c>
      <c r="G33" s="68">
        <v>15600</v>
      </c>
      <c r="H33" s="68">
        <v>4982.57</v>
      </c>
      <c r="I33" s="68"/>
    </row>
    <row r="34" spans="2:9" ht="30" customHeight="1" x14ac:dyDescent="0.2">
      <c r="B34" s="155">
        <v>3224</v>
      </c>
      <c r="C34" s="156"/>
      <c r="D34" s="157"/>
      <c r="E34" s="67" t="s">
        <v>91</v>
      </c>
      <c r="F34" s="68">
        <v>1650</v>
      </c>
      <c r="G34" s="68">
        <v>1320</v>
      </c>
      <c r="H34" s="68">
        <v>149.43</v>
      </c>
      <c r="I34" s="68"/>
    </row>
    <row r="35" spans="2:9" ht="30" customHeight="1" x14ac:dyDescent="0.2">
      <c r="B35" s="155">
        <v>3225</v>
      </c>
      <c r="C35" s="156"/>
      <c r="D35" s="157"/>
      <c r="E35" s="67" t="s">
        <v>152</v>
      </c>
      <c r="F35" s="68">
        <v>2400</v>
      </c>
      <c r="G35" s="68">
        <v>1520</v>
      </c>
      <c r="H35" s="68">
        <v>627.66999999999996</v>
      </c>
      <c r="I35" s="68"/>
    </row>
    <row r="36" spans="2:9" ht="30" customHeight="1" x14ac:dyDescent="0.2">
      <c r="B36" s="155">
        <v>3227</v>
      </c>
      <c r="C36" s="156"/>
      <c r="D36" s="157"/>
      <c r="E36" s="67" t="s">
        <v>93</v>
      </c>
      <c r="F36" s="68">
        <v>300</v>
      </c>
      <c r="G36" s="68">
        <v>140</v>
      </c>
      <c r="H36" s="68">
        <v>0</v>
      </c>
      <c r="I36" s="68"/>
    </row>
    <row r="37" spans="2:9" ht="30" customHeight="1" x14ac:dyDescent="0.2">
      <c r="B37" s="155">
        <v>323</v>
      </c>
      <c r="C37" s="156"/>
      <c r="D37" s="157"/>
      <c r="E37" s="67" t="s">
        <v>94</v>
      </c>
      <c r="F37" s="68">
        <f>SUM(F38:F44)</f>
        <v>54623</v>
      </c>
      <c r="G37" s="68">
        <f>SUM(G38:G44)</f>
        <v>50139</v>
      </c>
      <c r="H37" s="68">
        <f>SUM(H38:H44)</f>
        <v>26194.63</v>
      </c>
      <c r="I37" s="68"/>
    </row>
    <row r="38" spans="2:9" ht="30" customHeight="1" x14ac:dyDescent="0.2">
      <c r="B38" s="155">
        <v>3231</v>
      </c>
      <c r="C38" s="156"/>
      <c r="D38" s="157"/>
      <c r="E38" s="67" t="s">
        <v>153</v>
      </c>
      <c r="F38" s="68">
        <v>3318</v>
      </c>
      <c r="G38" s="68">
        <v>2654</v>
      </c>
      <c r="H38" s="68">
        <v>1200.74</v>
      </c>
      <c r="I38" s="68"/>
    </row>
    <row r="39" spans="2:9" ht="30" customHeight="1" x14ac:dyDescent="0.2">
      <c r="B39" s="155">
        <v>3232</v>
      </c>
      <c r="C39" s="156"/>
      <c r="D39" s="157"/>
      <c r="E39" s="67" t="s">
        <v>96</v>
      </c>
      <c r="F39" s="68">
        <v>2318</v>
      </c>
      <c r="G39" s="68">
        <v>2318</v>
      </c>
      <c r="H39" s="68">
        <v>4027.28</v>
      </c>
      <c r="I39" s="68"/>
    </row>
    <row r="40" spans="2:9" ht="30" customHeight="1" x14ac:dyDescent="0.2">
      <c r="B40" s="155">
        <v>3233</v>
      </c>
      <c r="C40" s="156"/>
      <c r="D40" s="157"/>
      <c r="E40" s="67" t="s">
        <v>103</v>
      </c>
      <c r="F40" s="68">
        <v>645</v>
      </c>
      <c r="G40" s="68">
        <v>516</v>
      </c>
      <c r="H40" s="68">
        <v>0</v>
      </c>
      <c r="I40" s="68"/>
    </row>
    <row r="41" spans="2:9" ht="30" customHeight="1" x14ac:dyDescent="0.2">
      <c r="B41" s="155">
        <v>3234</v>
      </c>
      <c r="C41" s="156"/>
      <c r="D41" s="157"/>
      <c r="E41" s="67" t="s">
        <v>97</v>
      </c>
      <c r="F41" s="68">
        <v>2389</v>
      </c>
      <c r="G41" s="68">
        <v>2389</v>
      </c>
      <c r="H41" s="68">
        <v>1329.41</v>
      </c>
      <c r="I41" s="68"/>
    </row>
    <row r="42" spans="2:9" ht="30" customHeight="1" x14ac:dyDescent="0.2">
      <c r="B42" s="155">
        <v>3236</v>
      </c>
      <c r="C42" s="156"/>
      <c r="D42" s="157"/>
      <c r="E42" s="67" t="s">
        <v>99</v>
      </c>
      <c r="F42" s="68">
        <v>1327</v>
      </c>
      <c r="G42" s="68">
        <v>1327</v>
      </c>
      <c r="H42" s="68">
        <v>160</v>
      </c>
      <c r="I42" s="68"/>
    </row>
    <row r="43" spans="2:9" ht="30" customHeight="1" x14ac:dyDescent="0.2">
      <c r="B43" s="155">
        <v>3237</v>
      </c>
      <c r="C43" s="156"/>
      <c r="D43" s="157"/>
      <c r="E43" s="67" t="s">
        <v>154</v>
      </c>
      <c r="F43" s="68">
        <v>3700</v>
      </c>
      <c r="G43" s="68">
        <v>3700</v>
      </c>
      <c r="H43" s="68">
        <v>3363.51</v>
      </c>
      <c r="I43" s="68"/>
    </row>
    <row r="44" spans="2:9" ht="30" customHeight="1" x14ac:dyDescent="0.2">
      <c r="B44" s="155">
        <v>3239</v>
      </c>
      <c r="C44" s="156"/>
      <c r="D44" s="157"/>
      <c r="E44" s="67" t="s">
        <v>102</v>
      </c>
      <c r="F44" s="68">
        <v>40926</v>
      </c>
      <c r="G44" s="68">
        <v>37235</v>
      </c>
      <c r="H44" s="68">
        <v>16113.69</v>
      </c>
      <c r="I44" s="68"/>
    </row>
    <row r="45" spans="2:9" ht="30" customHeight="1" x14ac:dyDescent="0.2">
      <c r="B45" s="155">
        <v>329</v>
      </c>
      <c r="C45" s="156"/>
      <c r="D45" s="157"/>
      <c r="E45" s="67" t="s">
        <v>104</v>
      </c>
      <c r="F45" s="68">
        <f>SUM(F46:F47)</f>
        <v>527</v>
      </c>
      <c r="G45" s="68">
        <f t="shared" ref="G45:H45" si="11">SUM(G46:G47)</f>
        <v>422</v>
      </c>
      <c r="H45" s="68">
        <f t="shared" si="11"/>
        <v>28.11</v>
      </c>
      <c r="I45" s="68"/>
    </row>
    <row r="46" spans="2:9" ht="30" customHeight="1" x14ac:dyDescent="0.2">
      <c r="B46" s="155">
        <v>3293</v>
      </c>
      <c r="C46" s="156"/>
      <c r="D46" s="157"/>
      <c r="E46" s="67" t="s">
        <v>107</v>
      </c>
      <c r="F46" s="68">
        <v>200</v>
      </c>
      <c r="G46" s="68">
        <v>160</v>
      </c>
      <c r="H46" s="68">
        <v>28.11</v>
      </c>
      <c r="I46" s="68"/>
    </row>
    <row r="47" spans="2:9" ht="30" customHeight="1" x14ac:dyDescent="0.2">
      <c r="B47" s="155">
        <v>3299</v>
      </c>
      <c r="C47" s="156"/>
      <c r="D47" s="157"/>
      <c r="E47" s="67" t="s">
        <v>104</v>
      </c>
      <c r="F47" s="68">
        <v>327</v>
      </c>
      <c r="G47" s="68">
        <v>262</v>
      </c>
      <c r="H47" s="68">
        <v>0</v>
      </c>
      <c r="I47" s="68"/>
    </row>
    <row r="48" spans="2:9" ht="30" customHeight="1" x14ac:dyDescent="0.2">
      <c r="B48" s="76"/>
      <c r="C48" s="77">
        <v>37</v>
      </c>
      <c r="D48" s="78"/>
      <c r="E48" s="67" t="s">
        <v>155</v>
      </c>
      <c r="F48" s="68">
        <f t="shared" ref="F48:H49" si="12">SUM(F49:F49)</f>
        <v>3600</v>
      </c>
      <c r="G48" s="68">
        <f t="shared" si="12"/>
        <v>3600</v>
      </c>
      <c r="H48" s="68">
        <f t="shared" si="12"/>
        <v>899.5</v>
      </c>
      <c r="I48" s="68">
        <f t="shared" ref="I48" si="13">(H48/G48)*100</f>
        <v>24.986111111111111</v>
      </c>
    </row>
    <row r="49" spans="2:9" ht="30" customHeight="1" x14ac:dyDescent="0.2">
      <c r="B49" s="76"/>
      <c r="C49" s="77">
        <v>372</v>
      </c>
      <c r="D49" s="78"/>
      <c r="E49" s="67" t="s">
        <v>156</v>
      </c>
      <c r="F49" s="68">
        <f t="shared" si="12"/>
        <v>3600</v>
      </c>
      <c r="G49" s="68">
        <f t="shared" si="12"/>
        <v>3600</v>
      </c>
      <c r="H49" s="68">
        <v>899.5</v>
      </c>
      <c r="I49" s="68"/>
    </row>
    <row r="50" spans="2:9" ht="30" customHeight="1" x14ac:dyDescent="0.2">
      <c r="B50" s="155">
        <v>3721</v>
      </c>
      <c r="C50" s="156"/>
      <c r="D50" s="157"/>
      <c r="E50" s="67" t="s">
        <v>116</v>
      </c>
      <c r="F50" s="68">
        <v>3600</v>
      </c>
      <c r="G50" s="68">
        <v>3600</v>
      </c>
      <c r="H50" s="68">
        <v>466.53</v>
      </c>
      <c r="I50" s="68"/>
    </row>
    <row r="51" spans="2:9" ht="30" customHeight="1" x14ac:dyDescent="0.2">
      <c r="B51" s="76"/>
      <c r="C51" s="77">
        <v>4</v>
      </c>
      <c r="D51" s="78"/>
      <c r="E51" s="25" t="s">
        <v>6</v>
      </c>
      <c r="F51" s="72">
        <f>F52</f>
        <v>6600</v>
      </c>
      <c r="G51" s="72">
        <f t="shared" ref="G51:H51" si="14">G52</f>
        <v>2620</v>
      </c>
      <c r="H51" s="72">
        <f t="shared" si="14"/>
        <v>0</v>
      </c>
      <c r="I51" s="68">
        <f t="shared" ref="I51" si="15">(H51/G51)*100</f>
        <v>0</v>
      </c>
    </row>
    <row r="52" spans="2:9" ht="30" customHeight="1" x14ac:dyDescent="0.2">
      <c r="B52" s="76"/>
      <c r="C52" s="77">
        <v>42</v>
      </c>
      <c r="D52" s="78"/>
      <c r="E52" s="67" t="s">
        <v>119</v>
      </c>
      <c r="F52" s="68">
        <f>SUM(F53)</f>
        <v>6600</v>
      </c>
      <c r="G52" s="68">
        <f>SUM(G53)</f>
        <v>2620</v>
      </c>
      <c r="H52" s="68">
        <f>SUM(H53)</f>
        <v>0</v>
      </c>
      <c r="I52" s="68">
        <f t="shared" ref="I52" si="16">(H52/G52)*100</f>
        <v>0</v>
      </c>
    </row>
    <row r="53" spans="2:9" ht="30" customHeight="1" x14ac:dyDescent="0.2">
      <c r="B53" s="76"/>
      <c r="C53" s="77">
        <v>422</v>
      </c>
      <c r="D53" s="78"/>
      <c r="E53" s="67" t="s">
        <v>120</v>
      </c>
      <c r="F53" s="68">
        <f>SUM(F54:F57)</f>
        <v>6600</v>
      </c>
      <c r="G53" s="68">
        <f>SUM(G54:G57)</f>
        <v>2620</v>
      </c>
      <c r="H53" s="68">
        <f>SUM(H54:H57)</f>
        <v>0</v>
      </c>
      <c r="I53" s="68"/>
    </row>
    <row r="54" spans="2:9" ht="30" customHeight="1" x14ac:dyDescent="0.2">
      <c r="B54" s="155" t="s">
        <v>157</v>
      </c>
      <c r="C54" s="156"/>
      <c r="D54" s="157"/>
      <c r="E54" s="67" t="s">
        <v>121</v>
      </c>
      <c r="F54" s="68">
        <v>3000</v>
      </c>
      <c r="G54" s="68">
        <v>1100</v>
      </c>
      <c r="H54" s="68">
        <v>0</v>
      </c>
      <c r="I54" s="68"/>
    </row>
    <row r="55" spans="2:9" ht="30" customHeight="1" x14ac:dyDescent="0.2">
      <c r="B55" s="155">
        <v>4222</v>
      </c>
      <c r="C55" s="156"/>
      <c r="D55" s="157"/>
      <c r="E55" s="67" t="s">
        <v>125</v>
      </c>
      <c r="F55" s="68">
        <v>400</v>
      </c>
      <c r="G55" s="68">
        <v>280</v>
      </c>
      <c r="H55" s="68">
        <v>0</v>
      </c>
      <c r="I55" s="68"/>
    </row>
    <row r="56" spans="2:9" ht="30" customHeight="1" x14ac:dyDescent="0.2">
      <c r="B56" s="155">
        <v>4223</v>
      </c>
      <c r="C56" s="156"/>
      <c r="D56" s="157"/>
      <c r="E56" s="67" t="s">
        <v>122</v>
      </c>
      <c r="F56" s="68">
        <v>364</v>
      </c>
      <c r="G56" s="68">
        <v>255</v>
      </c>
      <c r="H56" s="68">
        <v>0</v>
      </c>
      <c r="I56" s="68"/>
    </row>
    <row r="57" spans="2:9" ht="30" customHeight="1" x14ac:dyDescent="0.2">
      <c r="B57" s="155">
        <v>4227</v>
      </c>
      <c r="C57" s="156"/>
      <c r="D57" s="157"/>
      <c r="E57" s="67" t="s">
        <v>123</v>
      </c>
      <c r="F57" s="68">
        <v>2836</v>
      </c>
      <c r="G57" s="68">
        <v>985</v>
      </c>
      <c r="H57" s="68">
        <v>0</v>
      </c>
      <c r="I57" s="68"/>
    </row>
    <row r="58" spans="2:9" s="44" customFormat="1" ht="30" customHeight="1" x14ac:dyDescent="0.25">
      <c r="B58" s="158">
        <v>5011</v>
      </c>
      <c r="C58" s="159"/>
      <c r="D58" s="160"/>
      <c r="E58" s="93" t="s">
        <v>192</v>
      </c>
      <c r="F58" s="94">
        <f>F59</f>
        <v>200</v>
      </c>
      <c r="G58" s="94">
        <f t="shared" ref="G58:H59" si="17">G59</f>
        <v>200</v>
      </c>
      <c r="H58" s="94">
        <f t="shared" si="17"/>
        <v>0</v>
      </c>
      <c r="I58" s="68"/>
    </row>
    <row r="59" spans="2:9" ht="30" customHeight="1" x14ac:dyDescent="0.2">
      <c r="B59" s="64"/>
      <c r="C59" s="65">
        <v>3</v>
      </c>
      <c r="D59" s="66"/>
      <c r="E59" s="15" t="s">
        <v>4</v>
      </c>
      <c r="F59" s="72">
        <f>F60</f>
        <v>200</v>
      </c>
      <c r="G59" s="72">
        <f t="shared" si="17"/>
        <v>200</v>
      </c>
      <c r="H59" s="72">
        <f t="shared" si="17"/>
        <v>0</v>
      </c>
      <c r="I59" s="68"/>
    </row>
    <row r="60" spans="2:9" ht="30" customHeight="1" x14ac:dyDescent="0.2">
      <c r="B60" s="76"/>
      <c r="C60" s="77">
        <v>32</v>
      </c>
      <c r="D60" s="78"/>
      <c r="E60" s="67" t="s">
        <v>14</v>
      </c>
      <c r="F60" s="68">
        <f>F61</f>
        <v>200</v>
      </c>
      <c r="G60" s="68">
        <f>G61</f>
        <v>200</v>
      </c>
      <c r="H60" s="68">
        <v>0</v>
      </c>
      <c r="I60" s="68"/>
    </row>
    <row r="61" spans="2:9" ht="30" customHeight="1" x14ac:dyDescent="0.2">
      <c r="B61" s="76"/>
      <c r="C61" s="77">
        <v>322</v>
      </c>
      <c r="D61" s="78"/>
      <c r="E61" s="67" t="s">
        <v>87</v>
      </c>
      <c r="F61" s="68">
        <f>F62</f>
        <v>200</v>
      </c>
      <c r="G61" s="68">
        <f t="shared" ref="G61:H61" si="18">G62</f>
        <v>200</v>
      </c>
      <c r="H61" s="68">
        <f t="shared" si="18"/>
        <v>0</v>
      </c>
      <c r="I61" s="68"/>
    </row>
    <row r="62" spans="2:9" ht="30" customHeight="1" x14ac:dyDescent="0.2">
      <c r="B62" s="154">
        <v>3221</v>
      </c>
      <c r="C62" s="154"/>
      <c r="D62" s="154"/>
      <c r="E62" s="67" t="s">
        <v>88</v>
      </c>
      <c r="F62" s="74">
        <v>200</v>
      </c>
      <c r="G62" s="74">
        <v>200</v>
      </c>
      <c r="H62" s="74">
        <v>0</v>
      </c>
      <c r="I62" s="68"/>
    </row>
    <row r="63" spans="2:9" s="44" customFormat="1" ht="30" customHeight="1" x14ac:dyDescent="0.25">
      <c r="B63" s="158">
        <v>52</v>
      </c>
      <c r="C63" s="159"/>
      <c r="D63" s="160"/>
      <c r="E63" s="93" t="s">
        <v>142</v>
      </c>
      <c r="F63" s="94">
        <f>F64</f>
        <v>1327</v>
      </c>
      <c r="G63" s="94">
        <f t="shared" ref="G63:H64" si="19">G64</f>
        <v>1327</v>
      </c>
      <c r="H63" s="94">
        <f t="shared" si="19"/>
        <v>1820</v>
      </c>
      <c r="I63" s="68">
        <f t="shared" ref="I63:I65" si="20">(H63/G63)*100</f>
        <v>137.15146948003013</v>
      </c>
    </row>
    <row r="64" spans="2:9" ht="30" customHeight="1" x14ac:dyDescent="0.2">
      <c r="B64" s="64"/>
      <c r="C64" s="65">
        <v>3</v>
      </c>
      <c r="D64" s="66"/>
      <c r="E64" s="15" t="s">
        <v>4</v>
      </c>
      <c r="F64" s="72">
        <f>F65</f>
        <v>1327</v>
      </c>
      <c r="G64" s="72">
        <f t="shared" si="19"/>
        <v>1327</v>
      </c>
      <c r="H64" s="72">
        <f t="shared" si="19"/>
        <v>1820</v>
      </c>
      <c r="I64" s="68">
        <f t="shared" si="20"/>
        <v>137.15146948003013</v>
      </c>
    </row>
    <row r="65" spans="2:9" ht="30" customHeight="1" x14ac:dyDescent="0.2">
      <c r="B65" s="76"/>
      <c r="C65" s="77">
        <v>32</v>
      </c>
      <c r="D65" s="78"/>
      <c r="E65" s="67" t="s">
        <v>14</v>
      </c>
      <c r="F65" s="68">
        <f>SUM(F66+F70)</f>
        <v>1327</v>
      </c>
      <c r="G65" s="68">
        <f t="shared" ref="G65:H65" si="21">SUM(G66+G70)</f>
        <v>1327</v>
      </c>
      <c r="H65" s="68">
        <f t="shared" si="21"/>
        <v>1820</v>
      </c>
      <c r="I65" s="68">
        <f t="shared" si="20"/>
        <v>137.15146948003013</v>
      </c>
    </row>
    <row r="66" spans="2:9" ht="30" customHeight="1" x14ac:dyDescent="0.2">
      <c r="B66" s="76"/>
      <c r="C66" s="77">
        <v>323</v>
      </c>
      <c r="D66" s="78"/>
      <c r="E66" s="67" t="s">
        <v>158</v>
      </c>
      <c r="F66" s="68">
        <f>SUM(F67:F69)</f>
        <v>1227</v>
      </c>
      <c r="G66" s="68">
        <f t="shared" ref="G66:H66" si="22">SUM(G67:G69)</f>
        <v>1227</v>
      </c>
      <c r="H66" s="68">
        <f t="shared" si="22"/>
        <v>1126.25</v>
      </c>
      <c r="I66" s="68"/>
    </row>
    <row r="67" spans="2:9" ht="30" customHeight="1" x14ac:dyDescent="0.2">
      <c r="B67" s="154" t="s">
        <v>159</v>
      </c>
      <c r="C67" s="154"/>
      <c r="D67" s="154"/>
      <c r="E67" s="67" t="s">
        <v>96</v>
      </c>
      <c r="F67" s="74">
        <v>64</v>
      </c>
      <c r="G67" s="74">
        <v>64</v>
      </c>
      <c r="H67" s="74">
        <v>0</v>
      </c>
      <c r="I67" s="68"/>
    </row>
    <row r="68" spans="2:9" ht="30" customHeight="1" x14ac:dyDescent="0.2">
      <c r="B68" s="154">
        <v>3233</v>
      </c>
      <c r="C68" s="154"/>
      <c r="D68" s="154"/>
      <c r="E68" s="67" t="s">
        <v>103</v>
      </c>
      <c r="F68" s="74">
        <v>600</v>
      </c>
      <c r="G68" s="74">
        <v>600</v>
      </c>
      <c r="H68" s="74">
        <v>1126.25</v>
      </c>
      <c r="I68" s="68"/>
    </row>
    <row r="69" spans="2:9" ht="30" customHeight="1" x14ac:dyDescent="0.2">
      <c r="B69" s="154">
        <v>3237</v>
      </c>
      <c r="C69" s="154"/>
      <c r="D69" s="154"/>
      <c r="E69" s="67" t="s">
        <v>154</v>
      </c>
      <c r="F69" s="74">
        <v>563</v>
      </c>
      <c r="G69" s="74">
        <v>563</v>
      </c>
      <c r="H69" s="74">
        <v>0</v>
      </c>
      <c r="I69" s="68"/>
    </row>
    <row r="70" spans="2:9" ht="30" customHeight="1" x14ac:dyDescent="0.2">
      <c r="B70" s="76"/>
      <c r="C70" s="77">
        <v>329</v>
      </c>
      <c r="D70" s="78"/>
      <c r="E70" s="67" t="s">
        <v>104</v>
      </c>
      <c r="F70" s="68">
        <f>F71</f>
        <v>100</v>
      </c>
      <c r="G70" s="68">
        <f t="shared" ref="G70:H70" si="23">G71</f>
        <v>100</v>
      </c>
      <c r="H70" s="68">
        <f t="shared" si="23"/>
        <v>693.75</v>
      </c>
      <c r="I70" s="68"/>
    </row>
    <row r="71" spans="2:9" ht="30" customHeight="1" x14ac:dyDescent="0.2">
      <c r="B71" s="154">
        <v>3229</v>
      </c>
      <c r="C71" s="154"/>
      <c r="D71" s="154"/>
      <c r="E71" s="67" t="s">
        <v>107</v>
      </c>
      <c r="F71" s="74">
        <v>100</v>
      </c>
      <c r="G71" s="74">
        <v>100</v>
      </c>
      <c r="H71" s="74">
        <v>693.75</v>
      </c>
      <c r="I71" s="68"/>
    </row>
    <row r="72" spans="2:9" s="44" customFormat="1" ht="30" customHeight="1" x14ac:dyDescent="0.25">
      <c r="B72" s="170">
        <v>61</v>
      </c>
      <c r="C72" s="170"/>
      <c r="D72" s="170"/>
      <c r="E72" s="95" t="s">
        <v>143</v>
      </c>
      <c r="F72" s="103">
        <f>F75+F77</f>
        <v>700</v>
      </c>
      <c r="G72" s="103">
        <f t="shared" ref="G72:H72" si="24">G75+G77</f>
        <v>700</v>
      </c>
      <c r="H72" s="103">
        <f t="shared" si="24"/>
        <v>0</v>
      </c>
      <c r="I72" s="68"/>
    </row>
    <row r="73" spans="2:9" ht="30" customHeight="1" x14ac:dyDescent="0.2">
      <c r="B73" s="64"/>
      <c r="C73" s="65">
        <v>3</v>
      </c>
      <c r="D73" s="66"/>
      <c r="E73" s="15" t="s">
        <v>4</v>
      </c>
      <c r="F73" s="72">
        <f>F74</f>
        <v>300</v>
      </c>
      <c r="G73" s="72">
        <f t="shared" ref="G73:H74" si="25">G74</f>
        <v>300</v>
      </c>
      <c r="H73" s="72">
        <f t="shared" si="25"/>
        <v>0</v>
      </c>
      <c r="I73" s="68"/>
    </row>
    <row r="74" spans="2:9" ht="30" customHeight="1" x14ac:dyDescent="0.2">
      <c r="B74" s="76"/>
      <c r="C74" s="77">
        <v>32</v>
      </c>
      <c r="D74" s="78"/>
      <c r="E74" s="67" t="s">
        <v>14</v>
      </c>
      <c r="F74" s="68">
        <f>F75</f>
        <v>300</v>
      </c>
      <c r="G74" s="68">
        <f t="shared" si="25"/>
        <v>300</v>
      </c>
      <c r="H74" s="68">
        <f t="shared" si="25"/>
        <v>0</v>
      </c>
      <c r="I74" s="68"/>
    </row>
    <row r="75" spans="2:9" ht="30" customHeight="1" x14ac:dyDescent="0.2">
      <c r="B75" s="76"/>
      <c r="C75" s="77">
        <v>323</v>
      </c>
      <c r="D75" s="78"/>
      <c r="E75" s="67" t="s">
        <v>158</v>
      </c>
      <c r="F75" s="68">
        <f>F76</f>
        <v>300</v>
      </c>
      <c r="G75" s="68">
        <f t="shared" ref="G75:H75" si="26">G76</f>
        <v>300</v>
      </c>
      <c r="H75" s="68">
        <f t="shared" si="26"/>
        <v>0</v>
      </c>
      <c r="I75" s="62"/>
    </row>
    <row r="76" spans="2:9" ht="30" customHeight="1" x14ac:dyDescent="0.2">
      <c r="B76" s="154" t="s">
        <v>159</v>
      </c>
      <c r="C76" s="154"/>
      <c r="D76" s="154"/>
      <c r="E76" s="67" t="s">
        <v>96</v>
      </c>
      <c r="F76" s="74">
        <v>300</v>
      </c>
      <c r="G76" s="74">
        <v>300</v>
      </c>
      <c r="H76" s="74">
        <v>0</v>
      </c>
      <c r="I76" s="68"/>
    </row>
    <row r="77" spans="2:9" ht="30" customHeight="1" x14ac:dyDescent="0.2">
      <c r="B77" s="76"/>
      <c r="C77" s="77">
        <v>4</v>
      </c>
      <c r="D77" s="78"/>
      <c r="E77" s="25" t="s">
        <v>6</v>
      </c>
      <c r="F77" s="74">
        <f>F78</f>
        <v>400</v>
      </c>
      <c r="G77" s="74">
        <f t="shared" ref="G77:H77" si="27">G78</f>
        <v>400</v>
      </c>
      <c r="H77" s="74">
        <f t="shared" si="27"/>
        <v>0</v>
      </c>
      <c r="I77" s="68"/>
    </row>
    <row r="78" spans="2:9" ht="30" customHeight="1" x14ac:dyDescent="0.2">
      <c r="B78" s="76"/>
      <c r="C78" s="77">
        <v>42</v>
      </c>
      <c r="D78" s="78"/>
      <c r="E78" s="67" t="s">
        <v>119</v>
      </c>
      <c r="F78" s="75">
        <f>F79</f>
        <v>400</v>
      </c>
      <c r="G78" s="75">
        <f t="shared" ref="G78:H78" si="28">G79</f>
        <v>400</v>
      </c>
      <c r="H78" s="75">
        <f t="shared" si="28"/>
        <v>0</v>
      </c>
      <c r="I78" s="68"/>
    </row>
    <row r="79" spans="2:9" ht="30" customHeight="1" x14ac:dyDescent="0.2">
      <c r="B79" s="76"/>
      <c r="C79" s="77">
        <v>422</v>
      </c>
      <c r="D79" s="78"/>
      <c r="E79" s="67" t="s">
        <v>120</v>
      </c>
      <c r="F79" s="75">
        <f>F80</f>
        <v>400</v>
      </c>
      <c r="G79" s="75">
        <f t="shared" ref="G79:H79" si="29">G80</f>
        <v>400</v>
      </c>
      <c r="H79" s="75">
        <f t="shared" si="29"/>
        <v>0</v>
      </c>
      <c r="I79" s="68"/>
    </row>
    <row r="80" spans="2:9" ht="30" customHeight="1" x14ac:dyDescent="0.2">
      <c r="B80" s="155">
        <v>4221</v>
      </c>
      <c r="C80" s="156"/>
      <c r="D80" s="157"/>
      <c r="E80" s="67" t="s">
        <v>121</v>
      </c>
      <c r="F80" s="74">
        <v>400</v>
      </c>
      <c r="G80" s="74">
        <v>400</v>
      </c>
      <c r="H80" s="74">
        <v>0</v>
      </c>
      <c r="I80" s="68"/>
    </row>
    <row r="81" spans="2:9" s="44" customFormat="1" ht="30" customHeight="1" x14ac:dyDescent="0.25">
      <c r="B81" s="178">
        <v>1012</v>
      </c>
      <c r="C81" s="179"/>
      <c r="D81" s="180"/>
      <c r="E81" s="107" t="s">
        <v>147</v>
      </c>
      <c r="F81" s="108">
        <f>F82</f>
        <v>1089250</v>
      </c>
      <c r="G81" s="108">
        <f t="shared" ref="G81:H81" si="30">G82</f>
        <v>1089250</v>
      </c>
      <c r="H81" s="108">
        <f t="shared" si="30"/>
        <v>458131.97999999992</v>
      </c>
      <c r="I81" s="109">
        <f t="shared" si="5"/>
        <v>42.059396832683035</v>
      </c>
    </row>
    <row r="82" spans="2:9" s="44" customFormat="1" ht="30" customHeight="1" x14ac:dyDescent="0.25">
      <c r="B82" s="170">
        <v>43</v>
      </c>
      <c r="C82" s="170"/>
      <c r="D82" s="170"/>
      <c r="E82" s="96" t="s">
        <v>141</v>
      </c>
      <c r="F82" s="102">
        <f>F83+F127</f>
        <v>1089250</v>
      </c>
      <c r="G82" s="102">
        <f t="shared" ref="G82:H82" si="31">G83+G127</f>
        <v>1089250</v>
      </c>
      <c r="H82" s="102">
        <f t="shared" si="31"/>
        <v>458131.97999999992</v>
      </c>
      <c r="I82" s="103">
        <f t="shared" si="5"/>
        <v>42.059396832683035</v>
      </c>
    </row>
    <row r="83" spans="2:9" ht="30" customHeight="1" x14ac:dyDescent="0.2">
      <c r="B83" s="79"/>
      <c r="C83" s="82">
        <v>3</v>
      </c>
      <c r="D83" s="80"/>
      <c r="E83" s="25" t="s">
        <v>4</v>
      </c>
      <c r="F83" s="69">
        <f>F84+F92+F123</f>
        <v>1067550</v>
      </c>
      <c r="G83" s="69">
        <f t="shared" ref="G83:H83" si="32">G84+G92+G123</f>
        <v>1067550</v>
      </c>
      <c r="H83" s="69">
        <f t="shared" si="32"/>
        <v>456292.91999999993</v>
      </c>
      <c r="I83" s="105">
        <f t="shared" si="5"/>
        <v>42.742065477026827</v>
      </c>
    </row>
    <row r="84" spans="2:9" ht="30" customHeight="1" x14ac:dyDescent="0.2">
      <c r="B84" s="97"/>
      <c r="C84" s="98">
        <v>31</v>
      </c>
      <c r="D84" s="99"/>
      <c r="E84" s="67" t="s">
        <v>5</v>
      </c>
      <c r="F84" s="68">
        <f>SUM(F85,F88,F90)</f>
        <v>840000</v>
      </c>
      <c r="G84" s="68">
        <f>SUM(G85,G88,G90)</f>
        <v>840000</v>
      </c>
      <c r="H84" s="68">
        <f>SUM(H85,H88,H90)</f>
        <v>368447.56999999995</v>
      </c>
      <c r="I84" s="68">
        <f t="shared" ref="I84:I92" si="33">(H84/G84)*100</f>
        <v>43.862805952380945</v>
      </c>
    </row>
    <row r="85" spans="2:9" ht="30" customHeight="1" x14ac:dyDescent="0.2">
      <c r="B85" s="76"/>
      <c r="C85" s="77">
        <v>311</v>
      </c>
      <c r="D85" s="78"/>
      <c r="E85" s="67" t="s">
        <v>148</v>
      </c>
      <c r="F85" s="68">
        <f>SUM(F86:F87)</f>
        <v>699000</v>
      </c>
      <c r="G85" s="68">
        <f t="shared" ref="G85:H85" si="34">SUM(G86:G87)</f>
        <v>699000</v>
      </c>
      <c r="H85" s="68">
        <f t="shared" si="34"/>
        <v>306996.09999999998</v>
      </c>
      <c r="I85" s="68"/>
    </row>
    <row r="86" spans="2:9" ht="30" customHeight="1" x14ac:dyDescent="0.2">
      <c r="B86" s="154">
        <v>3111</v>
      </c>
      <c r="C86" s="154"/>
      <c r="D86" s="154"/>
      <c r="E86" s="67" t="s">
        <v>37</v>
      </c>
      <c r="F86" s="68">
        <v>695000</v>
      </c>
      <c r="G86" s="68">
        <v>695000</v>
      </c>
      <c r="H86" s="68">
        <v>306983.12</v>
      </c>
      <c r="I86" s="68"/>
    </row>
    <row r="87" spans="2:9" ht="30" customHeight="1" x14ac:dyDescent="0.2">
      <c r="B87" s="154">
        <v>3113</v>
      </c>
      <c r="C87" s="154"/>
      <c r="D87" s="154"/>
      <c r="E87" s="67" t="s">
        <v>80</v>
      </c>
      <c r="F87" s="68">
        <v>4000</v>
      </c>
      <c r="G87" s="68">
        <v>4000</v>
      </c>
      <c r="H87" s="68">
        <v>12.98</v>
      </c>
      <c r="I87" s="68"/>
    </row>
    <row r="88" spans="2:9" ht="30" customHeight="1" x14ac:dyDescent="0.2">
      <c r="B88" s="154">
        <v>312</v>
      </c>
      <c r="C88" s="154"/>
      <c r="D88" s="154"/>
      <c r="E88" s="67" t="s">
        <v>171</v>
      </c>
      <c r="F88" s="68">
        <f>F89</f>
        <v>25665</v>
      </c>
      <c r="G88" s="68">
        <f t="shared" ref="G88:H88" si="35">G89</f>
        <v>25665</v>
      </c>
      <c r="H88" s="68">
        <f t="shared" si="35"/>
        <v>15780.98</v>
      </c>
      <c r="I88" s="68"/>
    </row>
    <row r="89" spans="2:9" ht="30" customHeight="1" x14ac:dyDescent="0.2">
      <c r="B89" s="154" t="s">
        <v>160</v>
      </c>
      <c r="C89" s="154"/>
      <c r="D89" s="154"/>
      <c r="E89" s="67" t="s">
        <v>171</v>
      </c>
      <c r="F89" s="68">
        <v>25665</v>
      </c>
      <c r="G89" s="68">
        <v>25665</v>
      </c>
      <c r="H89" s="68">
        <v>15780.98</v>
      </c>
      <c r="I89" s="68"/>
    </row>
    <row r="90" spans="2:9" ht="30" customHeight="1" x14ac:dyDescent="0.2">
      <c r="B90" s="76"/>
      <c r="C90" s="77">
        <v>313</v>
      </c>
      <c r="D90" s="78"/>
      <c r="E90" s="67" t="s">
        <v>82</v>
      </c>
      <c r="F90" s="68">
        <f>SUM(F91:F91)</f>
        <v>115335</v>
      </c>
      <c r="G90" s="68">
        <f>SUM(G91:G91)</f>
        <v>115335</v>
      </c>
      <c r="H90" s="68">
        <f>SUM(H91:H91)</f>
        <v>45670.49</v>
      </c>
      <c r="I90" s="68"/>
    </row>
    <row r="91" spans="2:9" ht="30" customHeight="1" x14ac:dyDescent="0.2">
      <c r="B91" s="154">
        <v>3132</v>
      </c>
      <c r="C91" s="154"/>
      <c r="D91" s="154"/>
      <c r="E91" s="67" t="s">
        <v>149</v>
      </c>
      <c r="F91" s="69">
        <v>115335</v>
      </c>
      <c r="G91" s="69">
        <v>115335</v>
      </c>
      <c r="H91" s="74">
        <v>45670.49</v>
      </c>
      <c r="I91" s="68"/>
    </row>
    <row r="92" spans="2:9" ht="30" customHeight="1" x14ac:dyDescent="0.2">
      <c r="B92" s="76"/>
      <c r="C92" s="77">
        <v>32</v>
      </c>
      <c r="D92" s="78"/>
      <c r="E92" s="67" t="s">
        <v>14</v>
      </c>
      <c r="F92" s="68">
        <f>SUM(F93,F98,F104,F114,F116)</f>
        <v>227250</v>
      </c>
      <c r="G92" s="68">
        <f t="shared" ref="G92:H92" si="36">SUM(G93,G98,G104,G114,G116)</f>
        <v>227250</v>
      </c>
      <c r="H92" s="68">
        <f t="shared" si="36"/>
        <v>87845.349999999991</v>
      </c>
      <c r="I92" s="68">
        <f t="shared" si="33"/>
        <v>38.655819581958191</v>
      </c>
    </row>
    <row r="93" spans="2:9" ht="30" customHeight="1" x14ac:dyDescent="0.2">
      <c r="B93" s="76"/>
      <c r="C93" s="77">
        <v>321</v>
      </c>
      <c r="D93" s="78"/>
      <c r="E93" s="67" t="s">
        <v>38</v>
      </c>
      <c r="F93" s="68">
        <f>SUM(F94:F97)</f>
        <v>55103</v>
      </c>
      <c r="G93" s="68">
        <f>SUM(G94:G97)</f>
        <v>55103</v>
      </c>
      <c r="H93" s="68">
        <f>SUM(H94:H97)</f>
        <v>16685.419999999998</v>
      </c>
      <c r="I93" s="68"/>
    </row>
    <row r="94" spans="2:9" ht="30" customHeight="1" x14ac:dyDescent="0.2">
      <c r="B94" s="154" t="s">
        <v>150</v>
      </c>
      <c r="C94" s="154"/>
      <c r="D94" s="154"/>
      <c r="E94" s="67" t="s">
        <v>39</v>
      </c>
      <c r="F94" s="68">
        <v>20217</v>
      </c>
      <c r="G94" s="68">
        <v>20217</v>
      </c>
      <c r="H94" s="68">
        <v>5419.69</v>
      </c>
      <c r="I94" s="68"/>
    </row>
    <row r="95" spans="2:9" ht="30" customHeight="1" x14ac:dyDescent="0.2">
      <c r="B95" s="154" t="s">
        <v>151</v>
      </c>
      <c r="C95" s="154"/>
      <c r="D95" s="154"/>
      <c r="E95" s="67" t="s">
        <v>84</v>
      </c>
      <c r="F95" s="68">
        <v>14554</v>
      </c>
      <c r="G95" s="68">
        <v>14554</v>
      </c>
      <c r="H95" s="68">
        <v>4934.9799999999996</v>
      </c>
      <c r="I95" s="68"/>
    </row>
    <row r="96" spans="2:9" ht="30" customHeight="1" x14ac:dyDescent="0.2">
      <c r="B96" s="154">
        <v>3213</v>
      </c>
      <c r="C96" s="154"/>
      <c r="D96" s="154"/>
      <c r="E96" s="67" t="s">
        <v>85</v>
      </c>
      <c r="F96" s="68">
        <v>19005</v>
      </c>
      <c r="G96" s="68">
        <v>19005</v>
      </c>
      <c r="H96" s="68">
        <v>6284.75</v>
      </c>
      <c r="I96" s="68"/>
    </row>
    <row r="97" spans="2:9" ht="30" customHeight="1" x14ac:dyDescent="0.2">
      <c r="B97" s="154">
        <v>3214</v>
      </c>
      <c r="C97" s="154"/>
      <c r="D97" s="154"/>
      <c r="E97" s="67" t="s">
        <v>86</v>
      </c>
      <c r="F97" s="68">
        <v>1327</v>
      </c>
      <c r="G97" s="68">
        <v>1327</v>
      </c>
      <c r="H97" s="68">
        <v>46</v>
      </c>
      <c r="I97" s="68"/>
    </row>
    <row r="98" spans="2:9" ht="30" customHeight="1" x14ac:dyDescent="0.2">
      <c r="B98" s="76"/>
      <c r="C98" s="77">
        <v>322</v>
      </c>
      <c r="D98" s="78"/>
      <c r="E98" s="67" t="s">
        <v>87</v>
      </c>
      <c r="F98" s="68">
        <f>SUM(F99:F103)</f>
        <v>31215</v>
      </c>
      <c r="G98" s="68">
        <f>SUM(G99:G103)</f>
        <v>31215</v>
      </c>
      <c r="H98" s="68">
        <f>SUM(H99:H103)</f>
        <v>9433.25</v>
      </c>
      <c r="I98" s="68"/>
    </row>
    <row r="99" spans="2:9" ht="30" customHeight="1" x14ac:dyDescent="0.2">
      <c r="B99" s="154" t="s">
        <v>161</v>
      </c>
      <c r="C99" s="154"/>
      <c r="D99" s="154"/>
      <c r="E99" s="67" t="s">
        <v>88</v>
      </c>
      <c r="F99" s="68">
        <v>4309</v>
      </c>
      <c r="G99" s="68">
        <v>4309</v>
      </c>
      <c r="H99" s="68">
        <v>3188.04</v>
      </c>
      <c r="I99" s="68"/>
    </row>
    <row r="100" spans="2:9" ht="30" customHeight="1" x14ac:dyDescent="0.2">
      <c r="B100" s="154" t="s">
        <v>162</v>
      </c>
      <c r="C100" s="154"/>
      <c r="D100" s="154"/>
      <c r="E100" s="67" t="s">
        <v>90</v>
      </c>
      <c r="F100" s="68">
        <v>22668</v>
      </c>
      <c r="G100" s="68">
        <v>22668</v>
      </c>
      <c r="H100" s="68">
        <v>4982.63</v>
      </c>
      <c r="I100" s="68"/>
    </row>
    <row r="101" spans="2:9" ht="30" customHeight="1" x14ac:dyDescent="0.2">
      <c r="B101" s="154" t="s">
        <v>163</v>
      </c>
      <c r="C101" s="154"/>
      <c r="D101" s="154"/>
      <c r="E101" s="67" t="s">
        <v>91</v>
      </c>
      <c r="F101" s="68">
        <v>1318</v>
      </c>
      <c r="G101" s="68">
        <v>1318</v>
      </c>
      <c r="H101" s="68">
        <v>876.47</v>
      </c>
      <c r="I101" s="68"/>
    </row>
    <row r="102" spans="2:9" ht="30" customHeight="1" x14ac:dyDescent="0.2">
      <c r="B102" s="154">
        <v>3225</v>
      </c>
      <c r="C102" s="154"/>
      <c r="D102" s="154"/>
      <c r="E102" s="67" t="s">
        <v>92</v>
      </c>
      <c r="F102" s="68">
        <v>2655</v>
      </c>
      <c r="G102" s="68">
        <v>2655</v>
      </c>
      <c r="H102" s="68">
        <v>386.11</v>
      </c>
      <c r="I102" s="68"/>
    </row>
    <row r="103" spans="2:9" ht="30" customHeight="1" x14ac:dyDescent="0.2">
      <c r="B103" s="154">
        <v>3227</v>
      </c>
      <c r="C103" s="154"/>
      <c r="D103" s="154"/>
      <c r="E103" s="67" t="s">
        <v>172</v>
      </c>
      <c r="F103" s="68">
        <v>265</v>
      </c>
      <c r="G103" s="68">
        <v>265</v>
      </c>
      <c r="H103" s="68">
        <v>0</v>
      </c>
      <c r="I103" s="68"/>
    </row>
    <row r="104" spans="2:9" ht="30" customHeight="1" x14ac:dyDescent="0.2">
      <c r="B104" s="76"/>
      <c r="C104" s="77">
        <v>323</v>
      </c>
      <c r="D104" s="78"/>
      <c r="E104" s="67" t="s">
        <v>94</v>
      </c>
      <c r="F104" s="68">
        <f>SUM(F105:F113)</f>
        <v>118907</v>
      </c>
      <c r="G104" s="68">
        <f>SUM(G105:G113)</f>
        <v>118907</v>
      </c>
      <c r="H104" s="68">
        <f>SUM(H105:H113)</f>
        <v>52378.039999999994</v>
      </c>
      <c r="I104" s="68"/>
    </row>
    <row r="105" spans="2:9" ht="30" customHeight="1" x14ac:dyDescent="0.2">
      <c r="B105" s="154" t="s">
        <v>164</v>
      </c>
      <c r="C105" s="154"/>
      <c r="D105" s="154"/>
      <c r="E105" s="67" t="s">
        <v>95</v>
      </c>
      <c r="F105" s="68">
        <v>5636</v>
      </c>
      <c r="G105" s="68">
        <v>5636</v>
      </c>
      <c r="H105" s="68">
        <v>1200.79</v>
      </c>
      <c r="I105" s="68"/>
    </row>
    <row r="106" spans="2:9" ht="30" customHeight="1" x14ac:dyDescent="0.2">
      <c r="B106" s="154" t="s">
        <v>159</v>
      </c>
      <c r="C106" s="154"/>
      <c r="D106" s="154"/>
      <c r="E106" s="67" t="s">
        <v>96</v>
      </c>
      <c r="F106" s="68">
        <v>2872</v>
      </c>
      <c r="G106" s="68">
        <v>2872</v>
      </c>
      <c r="H106" s="68">
        <v>6902.54</v>
      </c>
      <c r="I106" s="68"/>
    </row>
    <row r="107" spans="2:9" ht="30" customHeight="1" x14ac:dyDescent="0.2">
      <c r="B107" s="154">
        <v>3233</v>
      </c>
      <c r="C107" s="154"/>
      <c r="D107" s="154"/>
      <c r="E107" s="67" t="s">
        <v>103</v>
      </c>
      <c r="F107" s="68">
        <v>3991</v>
      </c>
      <c r="G107" s="68">
        <v>3991</v>
      </c>
      <c r="H107" s="68">
        <v>187.5</v>
      </c>
      <c r="I107" s="68"/>
    </row>
    <row r="108" spans="2:9" ht="30" customHeight="1" x14ac:dyDescent="0.2">
      <c r="B108" s="154" t="s">
        <v>165</v>
      </c>
      <c r="C108" s="154"/>
      <c r="D108" s="154"/>
      <c r="E108" s="67" t="s">
        <v>97</v>
      </c>
      <c r="F108" s="68">
        <v>2982</v>
      </c>
      <c r="G108" s="68">
        <v>2982</v>
      </c>
      <c r="H108" s="68">
        <v>1246.32</v>
      </c>
      <c r="I108" s="68"/>
    </row>
    <row r="109" spans="2:9" ht="30" customHeight="1" x14ac:dyDescent="0.2">
      <c r="B109" s="154">
        <v>3235</v>
      </c>
      <c r="C109" s="154"/>
      <c r="D109" s="154"/>
      <c r="E109" s="67" t="s">
        <v>173</v>
      </c>
      <c r="F109" s="68">
        <v>6963</v>
      </c>
      <c r="G109" s="68">
        <v>6963</v>
      </c>
      <c r="H109" s="68">
        <v>3370.25</v>
      </c>
      <c r="I109" s="68"/>
    </row>
    <row r="110" spans="2:9" ht="30" customHeight="1" x14ac:dyDescent="0.2">
      <c r="B110" s="154">
        <v>3236</v>
      </c>
      <c r="C110" s="154"/>
      <c r="D110" s="154"/>
      <c r="E110" s="67" t="s">
        <v>99</v>
      </c>
      <c r="F110" s="68">
        <v>2654</v>
      </c>
      <c r="G110" s="68">
        <v>2654</v>
      </c>
      <c r="H110" s="68">
        <v>1600</v>
      </c>
      <c r="I110" s="68"/>
    </row>
    <row r="111" spans="2:9" ht="30" customHeight="1" x14ac:dyDescent="0.2">
      <c r="B111" s="154">
        <v>3237</v>
      </c>
      <c r="C111" s="154"/>
      <c r="D111" s="154"/>
      <c r="E111" s="67" t="s">
        <v>154</v>
      </c>
      <c r="F111" s="68">
        <v>55500</v>
      </c>
      <c r="G111" s="68">
        <v>55500</v>
      </c>
      <c r="H111" s="68">
        <v>19966.509999999998</v>
      </c>
      <c r="I111" s="68"/>
    </row>
    <row r="112" spans="2:9" ht="30" customHeight="1" x14ac:dyDescent="0.2">
      <c r="B112" s="154">
        <v>3238</v>
      </c>
      <c r="C112" s="154"/>
      <c r="D112" s="154"/>
      <c r="E112" s="67" t="s">
        <v>101</v>
      </c>
      <c r="F112" s="68">
        <v>3000</v>
      </c>
      <c r="G112" s="68">
        <v>3000</v>
      </c>
      <c r="H112" s="68">
        <v>1725</v>
      </c>
      <c r="I112" s="68"/>
    </row>
    <row r="113" spans="2:9" ht="30" customHeight="1" x14ac:dyDescent="0.2">
      <c r="B113" s="154" t="s">
        <v>166</v>
      </c>
      <c r="C113" s="154"/>
      <c r="D113" s="154"/>
      <c r="E113" s="67" t="s">
        <v>102</v>
      </c>
      <c r="F113" s="68">
        <v>35309</v>
      </c>
      <c r="G113" s="68">
        <v>35309</v>
      </c>
      <c r="H113" s="68">
        <v>16179.13</v>
      </c>
      <c r="I113" s="68"/>
    </row>
    <row r="114" spans="2:9" ht="30" customHeight="1" x14ac:dyDescent="0.2">
      <c r="B114" s="76"/>
      <c r="C114" s="77">
        <v>324</v>
      </c>
      <c r="D114" s="78"/>
      <c r="E114" s="67" t="s">
        <v>182</v>
      </c>
      <c r="F114" s="68">
        <f>SUM(F115)</f>
        <v>270</v>
      </c>
      <c r="G114" s="68">
        <f t="shared" ref="G114:H114" si="37">SUM(G115)</f>
        <v>270</v>
      </c>
      <c r="H114" s="68">
        <f t="shared" si="37"/>
        <v>0</v>
      </c>
      <c r="I114" s="68"/>
    </row>
    <row r="115" spans="2:9" ht="30" customHeight="1" x14ac:dyDescent="0.2">
      <c r="B115" s="154">
        <v>3241</v>
      </c>
      <c r="C115" s="154"/>
      <c r="D115" s="154"/>
      <c r="E115" s="67" t="s">
        <v>182</v>
      </c>
      <c r="F115" s="68">
        <v>270</v>
      </c>
      <c r="G115" s="68">
        <v>270</v>
      </c>
      <c r="H115" s="68">
        <v>0</v>
      </c>
      <c r="I115" s="68"/>
    </row>
    <row r="116" spans="2:9" ht="30" customHeight="1" x14ac:dyDescent="0.2">
      <c r="B116" s="76"/>
      <c r="C116" s="77">
        <v>329</v>
      </c>
      <c r="D116" s="78"/>
      <c r="E116" s="67" t="s">
        <v>104</v>
      </c>
      <c r="F116" s="68">
        <f>SUM(F117:F122)</f>
        <v>21755</v>
      </c>
      <c r="G116" s="68">
        <f>SUM(G117:G122)</f>
        <v>21755</v>
      </c>
      <c r="H116" s="68">
        <f>SUM(H117:H122)</f>
        <v>9348.64</v>
      </c>
      <c r="I116" s="68"/>
    </row>
    <row r="117" spans="2:9" ht="30" customHeight="1" x14ac:dyDescent="0.2">
      <c r="B117" s="154" t="s">
        <v>167</v>
      </c>
      <c r="C117" s="154"/>
      <c r="D117" s="154"/>
      <c r="E117" s="67" t="s">
        <v>105</v>
      </c>
      <c r="F117" s="68">
        <v>13865</v>
      </c>
      <c r="G117" s="68">
        <v>13865</v>
      </c>
      <c r="H117" s="68">
        <v>6175.08</v>
      </c>
      <c r="I117" s="68"/>
    </row>
    <row r="118" spans="2:9" ht="30" customHeight="1" x14ac:dyDescent="0.2">
      <c r="B118" s="154">
        <v>3292</v>
      </c>
      <c r="C118" s="154"/>
      <c r="D118" s="154"/>
      <c r="E118" s="67" t="s">
        <v>106</v>
      </c>
      <c r="F118" s="68">
        <v>2645</v>
      </c>
      <c r="G118" s="68">
        <v>2645</v>
      </c>
      <c r="H118" s="68">
        <v>1983.92</v>
      </c>
      <c r="I118" s="68"/>
    </row>
    <row r="119" spans="2:9" ht="30" customHeight="1" x14ac:dyDescent="0.2">
      <c r="B119" s="154" t="s">
        <v>168</v>
      </c>
      <c r="C119" s="154"/>
      <c r="D119" s="154"/>
      <c r="E119" s="67" t="s">
        <v>107</v>
      </c>
      <c r="F119" s="68">
        <v>2482</v>
      </c>
      <c r="G119" s="68">
        <v>2482</v>
      </c>
      <c r="H119" s="68">
        <v>442.38</v>
      </c>
      <c r="I119" s="68"/>
    </row>
    <row r="120" spans="2:9" ht="30" customHeight="1" x14ac:dyDescent="0.2">
      <c r="B120" s="154">
        <v>3294</v>
      </c>
      <c r="C120" s="154"/>
      <c r="D120" s="154"/>
      <c r="E120" s="67" t="s">
        <v>108</v>
      </c>
      <c r="F120" s="68">
        <v>398</v>
      </c>
      <c r="G120" s="68">
        <v>398</v>
      </c>
      <c r="H120" s="68">
        <v>70</v>
      </c>
      <c r="I120" s="68"/>
    </row>
    <row r="121" spans="2:9" ht="30" customHeight="1" x14ac:dyDescent="0.2">
      <c r="B121" s="154">
        <v>3295</v>
      </c>
      <c r="C121" s="154"/>
      <c r="D121" s="154"/>
      <c r="E121" s="67" t="s">
        <v>109</v>
      </c>
      <c r="F121" s="68">
        <v>133</v>
      </c>
      <c r="G121" s="68">
        <v>133</v>
      </c>
      <c r="H121" s="68">
        <v>0</v>
      </c>
      <c r="I121" s="68"/>
    </row>
    <row r="122" spans="2:9" ht="30" customHeight="1" x14ac:dyDescent="0.2">
      <c r="B122" s="154" t="s">
        <v>169</v>
      </c>
      <c r="C122" s="154"/>
      <c r="D122" s="154"/>
      <c r="E122" s="67" t="s">
        <v>104</v>
      </c>
      <c r="F122" s="68">
        <v>2232</v>
      </c>
      <c r="G122" s="68">
        <v>2232</v>
      </c>
      <c r="H122" s="68">
        <v>677.26</v>
      </c>
      <c r="I122" s="68"/>
    </row>
    <row r="123" spans="2:9" ht="30" customHeight="1" x14ac:dyDescent="0.2">
      <c r="B123" s="76"/>
      <c r="C123" s="77">
        <v>34</v>
      </c>
      <c r="D123" s="78"/>
      <c r="E123" s="67" t="s">
        <v>110</v>
      </c>
      <c r="F123" s="68">
        <f>SUM(F124)</f>
        <v>300</v>
      </c>
      <c r="G123" s="68">
        <f>SUM(G124)</f>
        <v>300</v>
      </c>
      <c r="H123" s="68">
        <f>SUM(H124)</f>
        <v>0</v>
      </c>
      <c r="I123" s="68"/>
    </row>
    <row r="124" spans="2:9" ht="30" customHeight="1" x14ac:dyDescent="0.2">
      <c r="B124" s="76"/>
      <c r="C124" s="77">
        <v>343</v>
      </c>
      <c r="D124" s="78"/>
      <c r="E124" s="67" t="s">
        <v>111</v>
      </c>
      <c r="F124" s="68">
        <f>SUM(F125:F126)</f>
        <v>300</v>
      </c>
      <c r="G124" s="68">
        <f>SUM(G125:G126)</f>
        <v>300</v>
      </c>
      <c r="H124" s="68">
        <f>SUM(H125:H126)</f>
        <v>0</v>
      </c>
      <c r="I124" s="68"/>
    </row>
    <row r="125" spans="2:9" ht="30" customHeight="1" x14ac:dyDescent="0.2">
      <c r="B125" s="154" t="s">
        <v>170</v>
      </c>
      <c r="C125" s="154"/>
      <c r="D125" s="154"/>
      <c r="E125" s="67" t="s">
        <v>113</v>
      </c>
      <c r="F125" s="68">
        <v>150</v>
      </c>
      <c r="G125" s="68">
        <v>150</v>
      </c>
      <c r="H125" s="68">
        <v>0</v>
      </c>
      <c r="I125" s="68"/>
    </row>
    <row r="126" spans="2:9" ht="30" customHeight="1" x14ac:dyDescent="0.2">
      <c r="B126" s="154">
        <v>3433</v>
      </c>
      <c r="C126" s="154"/>
      <c r="D126" s="154"/>
      <c r="E126" s="67" t="s">
        <v>112</v>
      </c>
      <c r="F126" s="68">
        <v>150</v>
      </c>
      <c r="G126" s="68">
        <v>150</v>
      </c>
      <c r="H126" s="68">
        <v>0</v>
      </c>
      <c r="I126" s="68"/>
    </row>
    <row r="127" spans="2:9" ht="30" customHeight="1" x14ac:dyDescent="0.2">
      <c r="B127" s="76"/>
      <c r="C127" s="77">
        <v>4</v>
      </c>
      <c r="D127" s="78"/>
      <c r="E127" s="25" t="s">
        <v>6</v>
      </c>
      <c r="F127" s="106">
        <f>F128+F130+F139</f>
        <v>21700</v>
      </c>
      <c r="G127" s="106">
        <f t="shared" ref="G127:H127" si="38">G128+G130+G139</f>
        <v>21700</v>
      </c>
      <c r="H127" s="106">
        <f t="shared" si="38"/>
        <v>1839.06</v>
      </c>
      <c r="I127" s="68">
        <f t="shared" ref="I127" si="39">(H127/G127)*100</f>
        <v>8.4749308755760371</v>
      </c>
    </row>
    <row r="128" spans="2:9" ht="30" customHeight="1" x14ac:dyDescent="0.2">
      <c r="B128" s="76"/>
      <c r="C128" s="77">
        <v>41</v>
      </c>
      <c r="D128" s="78"/>
      <c r="E128" s="67" t="s">
        <v>7</v>
      </c>
      <c r="F128" s="68">
        <f>SUM(F129)</f>
        <v>2700</v>
      </c>
      <c r="G128" s="68">
        <f>SUM(G129)</f>
        <v>2700</v>
      </c>
      <c r="H128" s="68">
        <f>SUM(H129)</f>
        <v>469.3</v>
      </c>
      <c r="I128" s="68">
        <f t="shared" ref="I128:I130" si="40">(H128/G128)*100</f>
        <v>17.38148148148148</v>
      </c>
    </row>
    <row r="129" spans="2:9" ht="30" customHeight="1" x14ac:dyDescent="0.2">
      <c r="B129" s="154">
        <v>4123</v>
      </c>
      <c r="C129" s="154"/>
      <c r="D129" s="154"/>
      <c r="E129" s="67" t="s">
        <v>118</v>
      </c>
      <c r="F129" s="68">
        <v>2700</v>
      </c>
      <c r="G129" s="68">
        <v>2700</v>
      </c>
      <c r="H129" s="68">
        <v>469.3</v>
      </c>
      <c r="I129" s="68"/>
    </row>
    <row r="130" spans="2:9" ht="30" customHeight="1" x14ac:dyDescent="0.2">
      <c r="B130" s="76"/>
      <c r="C130" s="77">
        <v>42</v>
      </c>
      <c r="D130" s="78"/>
      <c r="E130" s="67" t="s">
        <v>119</v>
      </c>
      <c r="F130" s="68">
        <f>SUM(F131+F137)</f>
        <v>15000</v>
      </c>
      <c r="G130" s="68">
        <f>SUM(G131+G137)</f>
        <v>15000</v>
      </c>
      <c r="H130" s="68">
        <f>SUM(H131+H137)</f>
        <v>1369.76</v>
      </c>
      <c r="I130" s="68">
        <f t="shared" si="40"/>
        <v>9.131733333333333</v>
      </c>
    </row>
    <row r="131" spans="2:9" ht="30" customHeight="1" x14ac:dyDescent="0.2">
      <c r="B131" s="76"/>
      <c r="C131" s="77">
        <v>422</v>
      </c>
      <c r="D131" s="78"/>
      <c r="E131" s="67" t="s">
        <v>120</v>
      </c>
      <c r="F131" s="68">
        <f>SUM(F132:F135,F136)</f>
        <v>14753</v>
      </c>
      <c r="G131" s="68">
        <f t="shared" ref="G131:H131" si="41">SUM(G132:G135,G136)</f>
        <v>14753</v>
      </c>
      <c r="H131" s="68">
        <f t="shared" si="41"/>
        <v>1369.76</v>
      </c>
      <c r="I131" s="68"/>
    </row>
    <row r="132" spans="2:9" ht="30" customHeight="1" x14ac:dyDescent="0.2">
      <c r="B132" s="154" t="s">
        <v>157</v>
      </c>
      <c r="C132" s="154"/>
      <c r="D132" s="154"/>
      <c r="E132" s="67" t="s">
        <v>121</v>
      </c>
      <c r="F132" s="68">
        <v>10618</v>
      </c>
      <c r="G132" s="68">
        <v>10618</v>
      </c>
      <c r="H132" s="68">
        <v>1369.76</v>
      </c>
      <c r="I132" s="68"/>
    </row>
    <row r="133" spans="2:9" ht="30" customHeight="1" x14ac:dyDescent="0.2">
      <c r="B133" s="154">
        <v>4222</v>
      </c>
      <c r="C133" s="154"/>
      <c r="D133" s="154"/>
      <c r="E133" s="67" t="s">
        <v>125</v>
      </c>
      <c r="F133" s="68">
        <v>1327</v>
      </c>
      <c r="G133" s="68">
        <v>1327</v>
      </c>
      <c r="H133" s="68">
        <v>0</v>
      </c>
      <c r="I133" s="68"/>
    </row>
    <row r="134" spans="2:9" ht="30" customHeight="1" x14ac:dyDescent="0.2">
      <c r="B134" s="154">
        <v>4223</v>
      </c>
      <c r="C134" s="154"/>
      <c r="D134" s="154"/>
      <c r="E134" s="67" t="s">
        <v>122</v>
      </c>
      <c r="F134" s="68">
        <v>1327</v>
      </c>
      <c r="G134" s="68">
        <v>1327</v>
      </c>
      <c r="H134" s="68">
        <v>0</v>
      </c>
      <c r="I134" s="68"/>
    </row>
    <row r="135" spans="2:9" ht="30" customHeight="1" x14ac:dyDescent="0.2">
      <c r="B135" s="154">
        <v>4224</v>
      </c>
      <c r="C135" s="154"/>
      <c r="D135" s="154"/>
      <c r="E135" s="67" t="s">
        <v>174</v>
      </c>
      <c r="F135" s="68">
        <v>1328</v>
      </c>
      <c r="G135" s="68">
        <v>1328</v>
      </c>
      <c r="H135" s="68">
        <v>0</v>
      </c>
      <c r="I135" s="68"/>
    </row>
    <row r="136" spans="2:9" ht="30" customHeight="1" x14ac:dyDescent="0.2">
      <c r="B136" s="155">
        <v>4227</v>
      </c>
      <c r="C136" s="156"/>
      <c r="D136" s="157"/>
      <c r="E136" s="67" t="s">
        <v>123</v>
      </c>
      <c r="F136" s="68">
        <v>153</v>
      </c>
      <c r="G136" s="68">
        <v>153</v>
      </c>
      <c r="H136" s="68">
        <v>0</v>
      </c>
      <c r="I136" s="68"/>
    </row>
    <row r="137" spans="2:9" ht="30" customHeight="1" x14ac:dyDescent="0.2">
      <c r="B137" s="76"/>
      <c r="C137" s="77">
        <v>426</v>
      </c>
      <c r="D137" s="78"/>
      <c r="E137" s="67" t="s">
        <v>128</v>
      </c>
      <c r="F137" s="68">
        <f>SUM(F138)</f>
        <v>247</v>
      </c>
      <c r="G137" s="68">
        <f>SUM(G138)</f>
        <v>247</v>
      </c>
      <c r="H137" s="68">
        <f>SUM(H138)</f>
        <v>0</v>
      </c>
      <c r="I137" s="68"/>
    </row>
    <row r="138" spans="2:9" ht="30" customHeight="1" x14ac:dyDescent="0.2">
      <c r="B138" s="154">
        <v>4262</v>
      </c>
      <c r="C138" s="154"/>
      <c r="D138" s="154"/>
      <c r="E138" s="67" t="s">
        <v>129</v>
      </c>
      <c r="F138" s="68">
        <v>247</v>
      </c>
      <c r="G138" s="68">
        <v>247</v>
      </c>
      <c r="H138" s="68">
        <v>0</v>
      </c>
      <c r="I138" s="68"/>
    </row>
    <row r="139" spans="2:9" ht="30" customHeight="1" x14ac:dyDescent="0.2">
      <c r="B139" s="76"/>
      <c r="C139" s="77">
        <v>45</v>
      </c>
      <c r="D139" s="78"/>
      <c r="E139" s="67" t="s">
        <v>126</v>
      </c>
      <c r="F139" s="68">
        <f t="shared" ref="F139:H140" si="42">SUM(F140)</f>
        <v>4000</v>
      </c>
      <c r="G139" s="68">
        <f t="shared" si="42"/>
        <v>4000</v>
      </c>
      <c r="H139" s="68">
        <f t="shared" si="42"/>
        <v>0</v>
      </c>
      <c r="I139" s="68"/>
    </row>
    <row r="140" spans="2:9" ht="30" customHeight="1" x14ac:dyDescent="0.2">
      <c r="B140" s="76"/>
      <c r="C140" s="77">
        <v>451</v>
      </c>
      <c r="D140" s="78"/>
      <c r="E140" s="67" t="s">
        <v>127</v>
      </c>
      <c r="F140" s="68">
        <f t="shared" si="42"/>
        <v>4000</v>
      </c>
      <c r="G140" s="68">
        <f t="shared" si="42"/>
        <v>4000</v>
      </c>
      <c r="H140" s="68">
        <f t="shared" si="42"/>
        <v>0</v>
      </c>
      <c r="I140" s="68"/>
    </row>
    <row r="141" spans="2:9" ht="30" customHeight="1" x14ac:dyDescent="0.2">
      <c r="B141" s="154">
        <v>4511</v>
      </c>
      <c r="C141" s="154"/>
      <c r="D141" s="154"/>
      <c r="E141" s="67" t="s">
        <v>127</v>
      </c>
      <c r="F141" s="68">
        <v>4000</v>
      </c>
      <c r="G141" s="68">
        <v>4000</v>
      </c>
      <c r="H141" s="68">
        <v>0</v>
      </c>
      <c r="I141" s="68"/>
    </row>
  </sheetData>
  <mergeCells count="91">
    <mergeCell ref="B115:D115"/>
    <mergeCell ref="B82:D82"/>
    <mergeCell ref="B14:D14"/>
    <mergeCell ref="B5:I5"/>
    <mergeCell ref="B7:E7"/>
    <mergeCell ref="B8:E8"/>
    <mergeCell ref="B12:D12"/>
    <mergeCell ref="B11:D11"/>
    <mergeCell ref="B13:D13"/>
    <mergeCell ref="B50:D50"/>
    <mergeCell ref="B72:D72"/>
    <mergeCell ref="B81:D81"/>
    <mergeCell ref="B18:D18"/>
    <mergeCell ref="B27:D27"/>
    <mergeCell ref="B28:D28"/>
    <mergeCell ref="B29:D29"/>
    <mergeCell ref="B32:D32"/>
    <mergeCell ref="B3:I3"/>
    <mergeCell ref="B9:D9"/>
    <mergeCell ref="B19:D19"/>
    <mergeCell ref="B31:D31"/>
    <mergeCell ref="B23:D23"/>
    <mergeCell ref="B26:D26"/>
    <mergeCell ref="B21:D21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2:D42"/>
    <mergeCell ref="B43:D43"/>
    <mergeCell ref="B44:D44"/>
    <mergeCell ref="B45:D45"/>
    <mergeCell ref="B47:D47"/>
    <mergeCell ref="B46:D46"/>
    <mergeCell ref="B80:D80"/>
    <mergeCell ref="B67:D67"/>
    <mergeCell ref="B69:D69"/>
    <mergeCell ref="B55:D55"/>
    <mergeCell ref="B56:D56"/>
    <mergeCell ref="B57:D57"/>
    <mergeCell ref="B63:D63"/>
    <mergeCell ref="B76:D76"/>
    <mergeCell ref="B58:D58"/>
    <mergeCell ref="B62:D62"/>
    <mergeCell ref="B68:D68"/>
    <mergeCell ref="B71:D71"/>
    <mergeCell ref="B91:D91"/>
    <mergeCell ref="B94:D94"/>
    <mergeCell ref="B86:D86"/>
    <mergeCell ref="B88:D88"/>
    <mergeCell ref="B89:D89"/>
    <mergeCell ref="B87:D87"/>
    <mergeCell ref="B100:D100"/>
    <mergeCell ref="B101:D101"/>
    <mergeCell ref="B102:D102"/>
    <mergeCell ref="B103:D103"/>
    <mergeCell ref="B95:D95"/>
    <mergeCell ref="B96:D96"/>
    <mergeCell ref="B97:D97"/>
    <mergeCell ref="B99:D99"/>
    <mergeCell ref="B110:D110"/>
    <mergeCell ref="B111:D111"/>
    <mergeCell ref="B112:D112"/>
    <mergeCell ref="B113:D113"/>
    <mergeCell ref="B105:D105"/>
    <mergeCell ref="B106:D106"/>
    <mergeCell ref="B107:D107"/>
    <mergeCell ref="B108:D108"/>
    <mergeCell ref="B109:D109"/>
    <mergeCell ref="B129:D129"/>
    <mergeCell ref="B122:D122"/>
    <mergeCell ref="B125:D125"/>
    <mergeCell ref="B126:D126"/>
    <mergeCell ref="B117:D117"/>
    <mergeCell ref="B118:D118"/>
    <mergeCell ref="B119:D119"/>
    <mergeCell ref="B120:D120"/>
    <mergeCell ref="B121:D121"/>
    <mergeCell ref="B138:D138"/>
    <mergeCell ref="B141:D141"/>
    <mergeCell ref="B132:D132"/>
    <mergeCell ref="B133:D133"/>
    <mergeCell ref="B134:D134"/>
    <mergeCell ref="B135:D135"/>
    <mergeCell ref="B136:D13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Atubanjski</cp:lastModifiedBy>
  <cp:lastPrinted>2026-07-22T06:28:31Z</cp:lastPrinted>
  <dcterms:created xsi:type="dcterms:W3CDTF">2022-08-12T12:51:27Z</dcterms:created>
  <dcterms:modified xsi:type="dcterms:W3CDTF">2026-07-24T07:54:35Z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