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tubanjski\Desktop\Baza\Ustrojstvo\Sjednice (pozivi, zapisnici)\2026. godina\20. sjednica Upravnog vijeća\"/>
    </mc:Choice>
  </mc:AlternateContent>
  <xr:revisionPtr revIDLastSave="0" documentId="13_ncr:1_{17D05108-469C-4D02-84F7-54C9213577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rashoda'!$B$2:$L$103</definedName>
    <definedName name="_xlnm.Print_Area" localSheetId="0">SAŽETAK!$B$1:$L$37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7" l="1"/>
  <c r="H68" i="7"/>
  <c r="F68" i="7"/>
  <c r="I60" i="7"/>
  <c r="I68" i="7"/>
  <c r="I72" i="7"/>
  <c r="H61" i="7"/>
  <c r="F17" i="7"/>
  <c r="G17" i="7"/>
  <c r="H17" i="7"/>
  <c r="H24" i="5"/>
  <c r="H22" i="5"/>
  <c r="G22" i="5"/>
  <c r="H21" i="5"/>
  <c r="G21" i="5"/>
  <c r="G15" i="5"/>
  <c r="G14" i="5"/>
  <c r="I47" i="3"/>
  <c r="H47" i="3"/>
  <c r="G25" i="3"/>
  <c r="H16" i="3"/>
  <c r="I16" i="3"/>
  <c r="J16" i="3"/>
  <c r="H15" i="5"/>
  <c r="G13" i="5"/>
  <c r="H55" i="3"/>
  <c r="I55" i="3"/>
  <c r="H72" i="3"/>
  <c r="I72" i="3"/>
  <c r="J72" i="3"/>
  <c r="G72" i="3"/>
  <c r="I25" i="3"/>
  <c r="J25" i="3"/>
  <c r="H25" i="3"/>
  <c r="H21" i="3"/>
  <c r="I21" i="3"/>
  <c r="J27" i="1"/>
  <c r="J13" i="1" l="1"/>
  <c r="J16" i="1"/>
  <c r="J17" i="1" l="1"/>
  <c r="G108" i="7"/>
  <c r="H108" i="7"/>
  <c r="F108" i="7"/>
  <c r="G79" i="7"/>
  <c r="H79" i="7"/>
  <c r="F79" i="7"/>
  <c r="G69" i="7"/>
  <c r="H69" i="7"/>
  <c r="F69" i="7"/>
  <c r="G45" i="7"/>
  <c r="H45" i="7"/>
  <c r="F45" i="7"/>
  <c r="C23" i="5"/>
  <c r="C21" i="5"/>
  <c r="C19" i="5"/>
  <c r="C17" i="5"/>
  <c r="C14" i="5"/>
  <c r="C12" i="5"/>
  <c r="C10" i="5"/>
  <c r="C8" i="5"/>
  <c r="G29" i="3"/>
  <c r="G28" i="3" s="1"/>
  <c r="G24" i="3"/>
  <c r="G21" i="3"/>
  <c r="G20" i="3" s="1"/>
  <c r="G16" i="3"/>
  <c r="G13" i="3" s="1"/>
  <c r="G27" i="1"/>
  <c r="G13" i="1"/>
  <c r="G16" i="1"/>
  <c r="H20" i="5"/>
  <c r="H18" i="5"/>
  <c r="H13" i="5"/>
  <c r="H11" i="5"/>
  <c r="H9" i="5"/>
  <c r="G20" i="5"/>
  <c r="G18" i="5"/>
  <c r="G11" i="5"/>
  <c r="G9" i="5"/>
  <c r="H27" i="1"/>
  <c r="I27" i="1"/>
  <c r="J28" i="1"/>
  <c r="C7" i="5" l="1"/>
  <c r="C16" i="5"/>
  <c r="G17" i="1"/>
  <c r="G28" i="1" s="1"/>
  <c r="G12" i="3"/>
  <c r="G11" i="3" s="1"/>
  <c r="J93" i="3"/>
  <c r="J74" i="3"/>
  <c r="J55" i="3"/>
  <c r="J47" i="3"/>
  <c r="J45" i="3"/>
  <c r="F9" i="8"/>
  <c r="F82" i="7"/>
  <c r="G82" i="7"/>
  <c r="H82" i="7"/>
  <c r="F73" i="7"/>
  <c r="G73" i="7"/>
  <c r="H73" i="7"/>
  <c r="D9" i="8"/>
  <c r="E9" i="8"/>
  <c r="G90" i="3"/>
  <c r="H99" i="3" l="1"/>
  <c r="I99" i="3"/>
  <c r="H42" i="3"/>
  <c r="I42" i="3"/>
  <c r="I16" i="1" l="1"/>
  <c r="I13" i="1"/>
  <c r="F92" i="7"/>
  <c r="G92" i="7"/>
  <c r="H92" i="7"/>
  <c r="F87" i="7"/>
  <c r="G87" i="7"/>
  <c r="H87" i="7"/>
  <c r="G63" i="7"/>
  <c r="H63" i="7"/>
  <c r="H60" i="7" s="1"/>
  <c r="G61" i="7"/>
  <c r="F61" i="7"/>
  <c r="G20" i="7"/>
  <c r="H20" i="7"/>
  <c r="F20" i="7"/>
  <c r="I17" i="1" l="1"/>
  <c r="I28" i="1" s="1"/>
  <c r="H59" i="7"/>
  <c r="G50" i="3"/>
  <c r="J86" i="3"/>
  <c r="J90" i="3"/>
  <c r="J89" i="3" s="1"/>
  <c r="H133" i="7"/>
  <c r="G133" i="7"/>
  <c r="G132" i="7" s="1"/>
  <c r="F133" i="7"/>
  <c r="F132" i="7" s="1"/>
  <c r="H130" i="7"/>
  <c r="G130" i="7"/>
  <c r="F130" i="7"/>
  <c r="H125" i="7"/>
  <c r="G125" i="7"/>
  <c r="F125" i="7"/>
  <c r="G122" i="7"/>
  <c r="F122" i="7"/>
  <c r="H118" i="7"/>
  <c r="H117" i="7" s="1"/>
  <c r="G118" i="7"/>
  <c r="F118" i="7"/>
  <c r="F117" i="7" s="1"/>
  <c r="H110" i="7"/>
  <c r="G110" i="7"/>
  <c r="F110" i="7"/>
  <c r="H98" i="7"/>
  <c r="H86" i="7" s="1"/>
  <c r="G98" i="7"/>
  <c r="F98" i="7"/>
  <c r="F86" i="7" s="1"/>
  <c r="H84" i="7"/>
  <c r="G84" i="7"/>
  <c r="F84" i="7"/>
  <c r="G72" i="7"/>
  <c r="G71" i="7" s="1"/>
  <c r="F72" i="7"/>
  <c r="F71" i="7" s="1"/>
  <c r="F63" i="7"/>
  <c r="H53" i="7"/>
  <c r="G53" i="7"/>
  <c r="G52" i="7" s="1"/>
  <c r="G51" i="7" s="1"/>
  <c r="F53" i="7"/>
  <c r="F52" i="7" s="1"/>
  <c r="F51" i="7" s="1"/>
  <c r="F22" i="7"/>
  <c r="F16" i="7" s="1"/>
  <c r="G22" i="7"/>
  <c r="G16" i="7" s="1"/>
  <c r="H22" i="7"/>
  <c r="H16" i="7" s="1"/>
  <c r="F25" i="7"/>
  <c r="G25" i="7"/>
  <c r="H25" i="7"/>
  <c r="F30" i="7"/>
  <c r="G30" i="7"/>
  <c r="H30" i="7"/>
  <c r="F37" i="7"/>
  <c r="G37" i="7"/>
  <c r="H37" i="7"/>
  <c r="F49" i="7"/>
  <c r="F48" i="7" s="1"/>
  <c r="G49" i="7"/>
  <c r="G48" i="7" s="1"/>
  <c r="H49" i="7"/>
  <c r="G86" i="7" l="1"/>
  <c r="G66" i="7"/>
  <c r="G67" i="7"/>
  <c r="F66" i="7"/>
  <c r="F67" i="7"/>
  <c r="G60" i="7"/>
  <c r="F60" i="7"/>
  <c r="F59" i="7" s="1"/>
  <c r="H78" i="7"/>
  <c r="F124" i="7"/>
  <c r="F121" i="7" s="1"/>
  <c r="H132" i="7"/>
  <c r="H124" i="7"/>
  <c r="G24" i="7"/>
  <c r="H52" i="7"/>
  <c r="I52" i="7" s="1"/>
  <c r="F78" i="7"/>
  <c r="G117" i="7"/>
  <c r="G124" i="7"/>
  <c r="H24" i="7"/>
  <c r="F24" i="7"/>
  <c r="F15" i="7" s="1"/>
  <c r="I122" i="7"/>
  <c r="G78" i="7"/>
  <c r="H48" i="7"/>
  <c r="K26" i="1"/>
  <c r="K25" i="1"/>
  <c r="L25" i="1"/>
  <c r="L15" i="1"/>
  <c r="L14" i="1"/>
  <c r="K15" i="1"/>
  <c r="K14" i="1"/>
  <c r="L11" i="1"/>
  <c r="K11" i="1"/>
  <c r="G59" i="7" l="1"/>
  <c r="I59" i="7" s="1"/>
  <c r="F58" i="7"/>
  <c r="I86" i="7"/>
  <c r="G58" i="7"/>
  <c r="H77" i="7"/>
  <c r="I78" i="7"/>
  <c r="F77" i="7"/>
  <c r="F76" i="7" s="1"/>
  <c r="F75" i="7" s="1"/>
  <c r="H58" i="7"/>
  <c r="I58" i="7" s="1"/>
  <c r="I124" i="7"/>
  <c r="F14" i="7"/>
  <c r="G15" i="7"/>
  <c r="G14" i="7" s="1"/>
  <c r="I16" i="7"/>
  <c r="L27" i="1"/>
  <c r="H121" i="7"/>
  <c r="I24" i="7"/>
  <c r="G77" i="7"/>
  <c r="H51" i="7"/>
  <c r="I51" i="7" s="1"/>
  <c r="G121" i="7"/>
  <c r="K27" i="1"/>
  <c r="I48" i="7"/>
  <c r="H15" i="7"/>
  <c r="H16" i="1"/>
  <c r="H13" i="1"/>
  <c r="D8" i="8"/>
  <c r="D7" i="8" s="1"/>
  <c r="E8" i="8"/>
  <c r="E7" i="8" s="1"/>
  <c r="F8" i="8"/>
  <c r="H10" i="8"/>
  <c r="H11" i="8"/>
  <c r="G10" i="8"/>
  <c r="G11" i="8"/>
  <c r="C9" i="8"/>
  <c r="G9" i="8" s="1"/>
  <c r="H76" i="7" l="1"/>
  <c r="H75" i="7" s="1"/>
  <c r="G76" i="7"/>
  <c r="G75" i="7" s="1"/>
  <c r="F13" i="7"/>
  <c r="F12" i="7" s="1"/>
  <c r="F9" i="7" s="1"/>
  <c r="I77" i="7"/>
  <c r="G13" i="7"/>
  <c r="I121" i="7"/>
  <c r="I15" i="7"/>
  <c r="H14" i="7"/>
  <c r="H17" i="1"/>
  <c r="H28" i="1" s="1"/>
  <c r="H8" i="8"/>
  <c r="F7" i="8"/>
  <c r="C8" i="8"/>
  <c r="C7" i="8" s="1"/>
  <c r="H9" i="8"/>
  <c r="L13" i="1"/>
  <c r="K13" i="1"/>
  <c r="K16" i="1"/>
  <c r="L16" i="1"/>
  <c r="D23" i="5"/>
  <c r="E23" i="5"/>
  <c r="F23" i="5"/>
  <c r="D21" i="5"/>
  <c r="E21" i="5"/>
  <c r="F21" i="5"/>
  <c r="D19" i="5"/>
  <c r="E19" i="5"/>
  <c r="F19" i="5"/>
  <c r="D17" i="5"/>
  <c r="E17" i="5"/>
  <c r="F17" i="5"/>
  <c r="D14" i="5"/>
  <c r="E14" i="5"/>
  <c r="H14" i="5" s="1"/>
  <c r="F14" i="5"/>
  <c r="D12" i="5"/>
  <c r="E12" i="5"/>
  <c r="F12" i="5"/>
  <c r="D10" i="5"/>
  <c r="E10" i="5"/>
  <c r="F10" i="5"/>
  <c r="D8" i="5"/>
  <c r="E8" i="5"/>
  <c r="F8" i="5"/>
  <c r="H12" i="5" l="1"/>
  <c r="G12" i="5"/>
  <c r="H23" i="5"/>
  <c r="I75" i="7"/>
  <c r="G12" i="7"/>
  <c r="I76" i="7"/>
  <c r="F11" i="7"/>
  <c r="F10" i="7" s="1"/>
  <c r="H8" i="5"/>
  <c r="I14" i="7"/>
  <c r="G11" i="7"/>
  <c r="G10" i="7" s="1"/>
  <c r="G9" i="7"/>
  <c r="H10" i="5"/>
  <c r="H19" i="5"/>
  <c r="G8" i="8"/>
  <c r="G7" i="8"/>
  <c r="H7" i="8"/>
  <c r="E7" i="5"/>
  <c r="G10" i="5"/>
  <c r="G19" i="5"/>
  <c r="F7" i="5"/>
  <c r="H7" i="5" s="1"/>
  <c r="G17" i="5"/>
  <c r="L17" i="1"/>
  <c r="K17" i="1"/>
  <c r="E16" i="5"/>
  <c r="D16" i="5"/>
  <c r="F16" i="5"/>
  <c r="H17" i="5"/>
  <c r="D7" i="5"/>
  <c r="J99" i="3"/>
  <c r="G99" i="3"/>
  <c r="G102" i="3"/>
  <c r="G101" i="3" s="1"/>
  <c r="H102" i="3"/>
  <c r="H101" i="3" s="1"/>
  <c r="I102" i="3"/>
  <c r="I101" i="3" s="1"/>
  <c r="J102" i="3"/>
  <c r="H93" i="3"/>
  <c r="I93" i="3"/>
  <c r="G93" i="3"/>
  <c r="H90" i="3"/>
  <c r="H89" i="3" s="1"/>
  <c r="I90" i="3"/>
  <c r="I89" i="3" s="1"/>
  <c r="G89" i="3"/>
  <c r="K89" i="3" s="1"/>
  <c r="J92" i="3" l="1"/>
  <c r="I92" i="3"/>
  <c r="I88" i="3" s="1"/>
  <c r="H92" i="3"/>
  <c r="H88" i="3" s="1"/>
  <c r="G92" i="3"/>
  <c r="G88" i="3" s="1"/>
  <c r="H16" i="5"/>
  <c r="G16" i="5"/>
  <c r="G7" i="5"/>
  <c r="G8" i="5"/>
  <c r="J101" i="3"/>
  <c r="H86" i="3"/>
  <c r="H85" i="3" s="1"/>
  <c r="I86" i="3"/>
  <c r="J85" i="3"/>
  <c r="G86" i="3"/>
  <c r="G85" i="3" s="1"/>
  <c r="H82" i="3"/>
  <c r="H81" i="3" s="1"/>
  <c r="G82" i="3"/>
  <c r="G81" i="3" s="1"/>
  <c r="H74" i="3"/>
  <c r="I74" i="3"/>
  <c r="G74" i="3"/>
  <c r="H62" i="3"/>
  <c r="I62" i="3"/>
  <c r="J62" i="3"/>
  <c r="G62" i="3"/>
  <c r="G55" i="3"/>
  <c r="J50" i="3"/>
  <c r="I50" i="3"/>
  <c r="H50" i="3"/>
  <c r="G47" i="3"/>
  <c r="H45" i="3"/>
  <c r="I45" i="3"/>
  <c r="G45" i="3"/>
  <c r="L89" i="3"/>
  <c r="J42" i="3"/>
  <c r="G42" i="3"/>
  <c r="I29" i="3"/>
  <c r="I28" i="3" s="1"/>
  <c r="J29" i="3"/>
  <c r="H29" i="3"/>
  <c r="H28" i="3" s="1"/>
  <c r="H24" i="3"/>
  <c r="I20" i="3"/>
  <c r="H20" i="3"/>
  <c r="J21" i="3"/>
  <c r="I13" i="3"/>
  <c r="H13" i="3"/>
  <c r="J49" i="3" l="1"/>
  <c r="G49" i="3"/>
  <c r="I49" i="3"/>
  <c r="K92" i="3"/>
  <c r="H49" i="3"/>
  <c r="J88" i="3"/>
  <c r="K88" i="3" s="1"/>
  <c r="H12" i="3"/>
  <c r="H11" i="3" s="1"/>
  <c r="H41" i="3"/>
  <c r="J24" i="3"/>
  <c r="K13" i="3"/>
  <c r="J41" i="3"/>
  <c r="G41" i="3"/>
  <c r="J28" i="3"/>
  <c r="I41" i="3"/>
  <c r="K85" i="3"/>
  <c r="L92" i="3"/>
  <c r="I85" i="3"/>
  <c r="J20" i="3"/>
  <c r="I24" i="3"/>
  <c r="G40" i="3" l="1"/>
  <c r="L88" i="3"/>
  <c r="L24" i="3"/>
  <c r="H40" i="3"/>
  <c r="H39" i="3" s="1"/>
  <c r="G39" i="3"/>
  <c r="K49" i="3"/>
  <c r="L49" i="3"/>
  <c r="L85" i="3"/>
  <c r="J82" i="3"/>
  <c r="J12" i="3"/>
  <c r="J11" i="3" s="1"/>
  <c r="I12" i="3"/>
  <c r="I11" i="3" s="1"/>
  <c r="L13" i="3"/>
  <c r="K20" i="3"/>
  <c r="L41" i="3"/>
  <c r="K28" i="3"/>
  <c r="L28" i="3"/>
  <c r="K41" i="3"/>
  <c r="L20" i="3"/>
  <c r="J81" i="3" l="1"/>
  <c r="J40" i="3" s="1"/>
  <c r="L12" i="3"/>
  <c r="K12" i="3"/>
  <c r="L11" i="3"/>
  <c r="K11" i="3"/>
  <c r="I82" i="3" l="1"/>
  <c r="H72" i="7"/>
  <c r="H71" i="7" s="1"/>
  <c r="I71" i="7" s="1"/>
  <c r="H67" i="7" l="1"/>
  <c r="I67" i="7" s="1"/>
  <c r="H66" i="7"/>
  <c r="J39" i="3"/>
  <c r="K39" i="3" s="1"/>
  <c r="K40" i="3"/>
  <c r="I81" i="3"/>
  <c r="I40" i="3" s="1"/>
  <c r="H13" i="7" l="1"/>
  <c r="I66" i="7"/>
  <c r="H12" i="7"/>
  <c r="I13" i="7"/>
  <c r="H11" i="7" l="1"/>
  <c r="H9" i="7"/>
  <c r="I9" i="7" s="1"/>
  <c r="I12" i="7"/>
  <c r="I39" i="3"/>
  <c r="L39" i="3" s="1"/>
  <c r="L40" i="3"/>
  <c r="I11" i="7" l="1"/>
  <c r="I10" i="7" s="1"/>
  <c r="H10" i="7"/>
</calcChain>
</file>

<file path=xl/sharedStrings.xml><?xml version="1.0" encoding="utf-8"?>
<sst xmlns="http://schemas.openxmlformats.org/spreadsheetml/2006/main" count="399" uniqueCount="197">
  <si>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</si>
  <si>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</si>
  <si>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</si>
  <si>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</si>
  <si>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</si>
  <si>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</si>
  <si>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</si>
  <si>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</si>
  <si>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</si>
  <si>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</si>
  <si>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</si>
  <si>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</si>
  <si>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</si>
  <si>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</si>
  <si>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</si>
  <si>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</si>
  <si>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</si>
  <si>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</si>
  <si>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</si>
  <si>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</si>
  <si>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</si>
  <si>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</si>
  <si>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</si>
  <si>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</si>
  <si>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</si>
  <si>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</si>
  <si>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</si>
  <si>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</si>
  <si>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</si>
  <si>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</si>
  <si>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</si>
  <si>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</si>
  <si>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</si>
  <si>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</si>
  <si>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</si>
  <si>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</si>
  <si>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</si>
  <si>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</si>
  <si>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</si>
  <si>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</si>
  <si>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</si>
  <si>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</si>
  <si>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</si>
  <si>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</si>
  <si>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</si>
  <si>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</si>
  <si>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</si>
  <si>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</si>
  <si>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</si>
  <si>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</si>
  <si>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</si>
  <si>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</si>
  <si>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</si>
  <si>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</si>
  <si>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</si>
  <si>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</si>
  <si>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</si>
  <si>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</si>
  <si>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</si>
  <si>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</si>
  <si>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</si>
  <si>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</si>
  <si>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</si>
  <si>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</si>
  <si>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</si>
  <si>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</si>
  <si>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</si>
  <si>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</si>
  <si>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Tekuće pomoći proračunskim korisnicima iz proračuna koji im nije nadležan</t>
  </si>
  <si>
    <t>Pomoći proračunskim korisnicima iz proračuna koji im nije nadležan</t>
  </si>
  <si>
    <t xml:space="preserve">Prihodi od upravnih i administrativnih pristojbi, pristojbi po posebnim propisima i naknada </t>
  </si>
  <si>
    <t>Prihodi po posebnim propisima</t>
  </si>
  <si>
    <t>Ostali nespomenuti prihodi</t>
  </si>
  <si>
    <t>Prihodi od novčane naknade poslodavaca zbog nezapošljavanja osoba s invaliditetom</t>
  </si>
  <si>
    <t>Donacije od pravnih i fizičkih osoba izvan općeg proračuna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</si>
  <si>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</si>
  <si>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</si>
  <si>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</si>
  <si>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</si>
  <si>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</si>
  <si>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za prekovremeni rad</t>
  </si>
  <si>
    <t>Ostali rashodi za zaposlene</t>
  </si>
  <si>
    <t>Doprinosi na plaće</t>
  </si>
  <si>
    <t>Doprinos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</si>
  <si>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</si>
  <si>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</si>
  <si>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</si>
  <si>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</si>
  <si>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</si>
  <si>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</si>
  <si>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</si>
  <si>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</si>
  <si>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</si>
  <si>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</si>
  <si>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</si>
  <si>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</si>
  <si>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</si>
  <si>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</si>
  <si>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</si>
  <si>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</si>
  <si>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ostale usluge</t>
  </si>
  <si>
    <t>Računalne usluge</t>
  </si>
  <si>
    <t>Ostale usluge</t>
  </si>
  <si>
    <t>Usluge promidžbe i informiranja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</si>
  <si>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</si>
  <si>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</si>
  <si>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</si>
  <si>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</si>
  <si>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</si>
  <si>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</si>
  <si>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</si>
  <si>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</si>
  <si>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Zatezne kamate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</si>
  <si>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</si>
  <si>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</si>
  <si>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</si>
  <si>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</si>
  <si>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</si>
  <si>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</si>
  <si>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</si>
  <si>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</si>
  <si>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</si>
  <si>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</si>
  <si>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</si>
  <si>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Medicinska i labaratorijska oprema</t>
  </si>
  <si>
    <t>Komunikacijska oprema</t>
  </si>
  <si>
    <t>Rashodi za dodatna ulaganja na nefinancijskoj imovini</t>
  </si>
  <si>
    <t>Dodatna ulaganja na građevinskim objektima</t>
  </si>
  <si>
    <t>Nematerijalna proizvedena imovina</t>
  </si>
  <si>
    <t>Ulaganja u računalne programe</t>
  </si>
  <si>
    <t>4 Prihodi za posebne namjene</t>
  </si>
  <si>
    <t>43 Ostali prihodi za posebne namjene</t>
  </si>
  <si>
    <t>5 Pomoći</t>
  </si>
  <si>
    <t>52 Ostale pomoći</t>
  </si>
  <si>
    <t>6 Donacije</t>
  </si>
  <si>
    <t>61 Donacije</t>
  </si>
  <si>
    <t>10 Socijalna zaštita</t>
  </si>
  <si>
    <t>1012 Invaliditet</t>
  </si>
  <si>
    <t>1040 Obitelj i djeca</t>
  </si>
  <si>
    <t>CENTAR ZA PROFESIONALNU REHABILITACIJU OSIJEK</t>
  </si>
  <si>
    <t>Opći prihodi i primici</t>
  </si>
  <si>
    <t>Ostali prihodi za posebne namjene</t>
  </si>
  <si>
    <t>Ostale pomoći</t>
  </si>
  <si>
    <t>Donacije</t>
  </si>
  <si>
    <t>Aktivna politika tržišta rada</t>
  </si>
  <si>
    <t>Administracija i upravljanje</t>
  </si>
  <si>
    <t>Obitelj i djeca</t>
  </si>
  <si>
    <t>Invaliditet</t>
  </si>
  <si>
    <t>Plaće</t>
  </si>
  <si>
    <t>Doprinosi za obvezno zdravstveno osiguranje</t>
  </si>
  <si>
    <t>3211</t>
  </si>
  <si>
    <t>3212</t>
  </si>
  <si>
    <t>Sitni inventar i autogume</t>
  </si>
  <si>
    <t>Usluge telefona,pošte i prijevoza</t>
  </si>
  <si>
    <t>Intelektualne i osobne usluge</t>
  </si>
  <si>
    <t>Naknade građ.i kuć.na temelju osig. i dr.nak.</t>
  </si>
  <si>
    <t>Naknade građanima i kućanstvima</t>
  </si>
  <si>
    <t>4221</t>
  </si>
  <si>
    <t xml:space="preserve">Rashodi za usluge </t>
  </si>
  <si>
    <t>3232</t>
  </si>
  <si>
    <t>3121</t>
  </si>
  <si>
    <t>3221</t>
  </si>
  <si>
    <t>3223</t>
  </si>
  <si>
    <t>3224</t>
  </si>
  <si>
    <t>3231</t>
  </si>
  <si>
    <t>3234</t>
  </si>
  <si>
    <t>3239</t>
  </si>
  <si>
    <t>3291</t>
  </si>
  <si>
    <t>3293</t>
  </si>
  <si>
    <t>3299</t>
  </si>
  <si>
    <t>3431</t>
  </si>
  <si>
    <t xml:space="preserve">Ostali rashodi za zaposlene </t>
  </si>
  <si>
    <t>Službena, radna i zaštitna odjeća</t>
  </si>
  <si>
    <t>Zakupnina i najamnina</t>
  </si>
  <si>
    <t>Medicinska i laboratorijska oprema</t>
  </si>
  <si>
    <t xml:space="preserve">Ravnatelj  </t>
  </si>
  <si>
    <t>Tekući prijenosi između proračunskih korisnika istog proračuna</t>
  </si>
  <si>
    <t>Prijenos između proračunskih korisnika istog proračuna</t>
  </si>
  <si>
    <t>Tržište rada i radni uvjeti</t>
  </si>
  <si>
    <t>A921001</t>
  </si>
  <si>
    <t>IZVORNI PLAN ILI REBALANS 2025.</t>
  </si>
  <si>
    <t>TEKUĆI PLAN 2025.</t>
  </si>
  <si>
    <t>Naknade troškova osobama izvan radnog pdnosa</t>
  </si>
  <si>
    <t>Kapitalne donacije</t>
  </si>
  <si>
    <t>Naknade troškova osobama izvan radnog odnosa</t>
  </si>
  <si>
    <t>Damir Junušić prof.</t>
  </si>
  <si>
    <t xml:space="preserve">OSTVARENJE/ IZVRŠENJE 
01.2025.-12.2025. </t>
  </si>
  <si>
    <t xml:space="preserve">OSTVARENJE/ IZVRŠENJE 
01.2024.-12.2024. </t>
  </si>
  <si>
    <t xml:space="preserve">OSTVARENJE/ IZVRŠENJE 
01.2024.-12. 2024. </t>
  </si>
  <si>
    <t xml:space="preserve">OSTVARENJE/ IZVRŠENJE 
01.2025.-12. 2025. </t>
  </si>
  <si>
    <t xml:space="preserve"> IZVRŠENJE 
01.2025.-12.2025. </t>
  </si>
  <si>
    <t>IZVJEŠTAJ O IZVRŠENJU FINANCIJSKOG PLANA PRORAČUNSKOG KORISNIKA DRŽAVNOG PRORAČUNA ZA
2025. GODINU</t>
  </si>
  <si>
    <t>Pomoći od izvanproračunskih korisnika</t>
  </si>
  <si>
    <t>Tekuće pomoći od izvanproračunskih korisnika</t>
  </si>
  <si>
    <t xml:space="preserve">KLASA: 400-01/25-01/03 </t>
  </si>
  <si>
    <t>URBROJ: 2158-88-05-01-26-09</t>
  </si>
  <si>
    <t>Osijek, 30. ožujka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</si>
</sst>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3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/>
    <xf numFmtId="4" fontId="7" fillId="0" borderId="3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/>
    </xf>
    <xf numFmtId="0" fontId="3" fillId="2" borderId="3" xfId="0" quotePrefix="1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left" vertical="center" wrapText="1"/>
    </xf>
    <xf numFmtId="4" fontId="7" fillId="0" borderId="3" xfId="0" applyNumberFormat="1" applyFont="1" applyBorder="1"/>
    <xf numFmtId="0" fontId="6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center"/>
    </xf>
    <xf numFmtId="4" fontId="6" fillId="2" borderId="3" xfId="0" applyNumberFormat="1" applyFont="1" applyFill="1" applyBorder="1" applyAlignment="1">
      <alignment horizontal="right" vertical="center" wrapText="1"/>
    </xf>
    <xf numFmtId="0" fontId="3" fillId="2" borderId="3" xfId="0" quotePrefix="1" applyFont="1" applyFill="1" applyBorder="1" applyAlignment="1">
      <alignment horizontal="left" vertical="center" wrapText="1" indent="1"/>
    </xf>
    <xf numFmtId="4" fontId="7" fillId="0" borderId="3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top" wrapText="1"/>
    </xf>
    <xf numFmtId="4" fontId="4" fillId="2" borderId="3" xfId="0" applyNumberFormat="1" applyFont="1" applyFill="1" applyBorder="1"/>
    <xf numFmtId="0" fontId="3" fillId="2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/>
    </xf>
    <xf numFmtId="0" fontId="7" fillId="0" borderId="3" xfId="0" applyFont="1" applyBorder="1"/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2" fillId="0" borderId="3" xfId="0" quotePrefix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/>
    <xf numFmtId="4" fontId="6" fillId="0" borderId="3" xfId="0" applyNumberFormat="1" applyFont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4" fontId="2" fillId="4" borderId="4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 applyAlignment="1">
      <alignment vertical="center"/>
    </xf>
    <xf numFmtId="0" fontId="2" fillId="5" borderId="4" xfId="0" applyFont="1" applyFill="1" applyBorder="1" applyAlignment="1">
      <alignment horizontal="left" vertical="center" wrapText="1"/>
    </xf>
    <xf numFmtId="4" fontId="2" fillId="5" borderId="4" xfId="0" applyNumberFormat="1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wrapText="1"/>
    </xf>
    <xf numFmtId="0" fontId="2" fillId="3" borderId="2" xfId="0" quotePrefix="1" applyFont="1" applyFill="1" applyBorder="1" applyAlignment="1">
      <alignment horizontal="left" wrapText="1"/>
    </xf>
    <xf numFmtId="0" fontId="2" fillId="3" borderId="4" xfId="0" quotePrefix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1" xfId="0" quotePrefix="1" applyFont="1" applyBorder="1" applyAlignment="1">
      <alignment horizontal="left" vertical="center"/>
    </xf>
    <xf numFmtId="0" fontId="2" fillId="0" borderId="3" xfId="0" quotePrefix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3" borderId="3" xfId="0" quotePrefix="1" applyFont="1" applyFill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center"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tabSelected="1" zoomScaleNormal="100" workbookViewId="0">
      <selection activeCell="D5" sqref="D5"/>
    </sheetView>
  </sheetViews>
  <sheetFormatPr defaultRowHeight="15" x14ac:dyDescent="0.2"/>
  <cols>
    <col min="1" max="1" width="9.140625" style="6"/>
    <col min="2" max="2" width="10" style="6" customWidth="1"/>
    <col min="3" max="5" width="9.140625" style="6"/>
    <col min="6" max="6" width="25.28515625" style="6" customWidth="1"/>
    <col min="7" max="7" width="26.140625" style="6" customWidth="1"/>
    <col min="8" max="10" width="25.28515625" style="6" customWidth="1"/>
    <col min="11" max="12" width="15.7109375" style="6" customWidth="1"/>
    <col min="13" max="13" width="25.28515625" style="6" customWidth="1"/>
    <col min="14" max="16384" width="9.140625" style="6"/>
  </cols>
  <sheetData>
    <row r="1" spans="1:13" ht="42" customHeight="1" x14ac:dyDescent="0.2">
      <c r="B1" s="117" t="s">
        <v>191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2"/>
    </row>
    <row r="2" spans="1:13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customHeight="1" x14ac:dyDescent="0.2">
      <c r="B3" s="117" t="s">
        <v>13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"/>
    </row>
    <row r="4" spans="1:13" ht="15.75" x14ac:dyDescent="0.2">
      <c r="A4" s="5"/>
      <c r="C4" s="7"/>
    </row>
    <row r="5" spans="1:13" ht="15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"/>
    </row>
    <row r="6" spans="1:13" ht="18" customHeight="1" x14ac:dyDescent="0.2">
      <c r="B6" s="117" t="s">
        <v>59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8"/>
    </row>
    <row r="7" spans="1:13" ht="18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8"/>
    </row>
    <row r="8" spans="1:13" ht="18" customHeight="1" x14ac:dyDescent="0.2">
      <c r="B8" s="141" t="s">
        <v>67</v>
      </c>
      <c r="C8" s="141"/>
      <c r="D8" s="141"/>
      <c r="E8" s="141"/>
      <c r="F8" s="141"/>
      <c r="G8" s="45"/>
      <c r="H8" s="46"/>
      <c r="I8" s="46"/>
      <c r="J8" s="46"/>
      <c r="K8" s="47"/>
      <c r="L8" s="47"/>
    </row>
    <row r="9" spans="1:13" ht="47.25" x14ac:dyDescent="0.2">
      <c r="B9" s="127" t="s">
        <v>8</v>
      </c>
      <c r="C9" s="127"/>
      <c r="D9" s="127"/>
      <c r="E9" s="127"/>
      <c r="F9" s="127"/>
      <c r="G9" s="48" t="s">
        <v>187</v>
      </c>
      <c r="H9" s="48" t="s">
        <v>180</v>
      </c>
      <c r="I9" s="48" t="s">
        <v>181</v>
      </c>
      <c r="J9" s="48" t="s">
        <v>186</v>
      </c>
      <c r="K9" s="48" t="s">
        <v>29</v>
      </c>
      <c r="L9" s="48" t="s">
        <v>29</v>
      </c>
    </row>
    <row r="10" spans="1:13" ht="15.75" x14ac:dyDescent="0.25">
      <c r="B10" s="136">
        <v>1</v>
      </c>
      <c r="C10" s="136"/>
      <c r="D10" s="136"/>
      <c r="E10" s="136"/>
      <c r="F10" s="137"/>
      <c r="G10" s="48">
        <v>2</v>
      </c>
      <c r="H10" s="49">
        <v>3</v>
      </c>
      <c r="I10" s="49">
        <v>4</v>
      </c>
      <c r="J10" s="49">
        <v>5</v>
      </c>
      <c r="K10" s="49" t="s">
        <v>40</v>
      </c>
      <c r="L10" s="49" t="s">
        <v>41</v>
      </c>
    </row>
    <row r="11" spans="1:13" ht="15.75" x14ac:dyDescent="0.25">
      <c r="B11" s="124" t="s">
        <v>31</v>
      </c>
      <c r="C11" s="126"/>
      <c r="D11" s="126"/>
      <c r="E11" s="126"/>
      <c r="F11" s="134"/>
      <c r="G11" s="50">
        <v>824664.24</v>
      </c>
      <c r="H11" s="50">
        <v>975599</v>
      </c>
      <c r="I11" s="50">
        <v>975599</v>
      </c>
      <c r="J11" s="50">
        <v>947527.1</v>
      </c>
      <c r="K11" s="50">
        <f>(J11/G11)*100</f>
        <v>114.89853131014871</v>
      </c>
      <c r="L11" s="50">
        <f>(J11/I11)*100</f>
        <v>97.122598526648744</v>
      </c>
    </row>
    <row r="12" spans="1:13" ht="15.75" x14ac:dyDescent="0.25">
      <c r="B12" s="135" t="s">
        <v>30</v>
      </c>
      <c r="C12" s="134"/>
      <c r="D12" s="134"/>
      <c r="E12" s="134"/>
      <c r="F12" s="134"/>
      <c r="G12" s="50">
        <v>0</v>
      </c>
      <c r="H12" s="50">
        <v>0</v>
      </c>
      <c r="I12" s="50">
        <v>0</v>
      </c>
      <c r="J12" s="50">
        <v>0</v>
      </c>
      <c r="K12" s="50"/>
      <c r="L12" s="50"/>
    </row>
    <row r="13" spans="1:13" ht="15.75" x14ac:dyDescent="0.25">
      <c r="B13" s="131" t="s">
        <v>0</v>
      </c>
      <c r="C13" s="132"/>
      <c r="D13" s="132"/>
      <c r="E13" s="132"/>
      <c r="F13" s="133"/>
      <c r="G13" s="3">
        <f t="shared" ref="G13" si="0">G11+G12</f>
        <v>824664.24</v>
      </c>
      <c r="H13" s="3">
        <f>H11+H12</f>
        <v>975599</v>
      </c>
      <c r="I13" s="3">
        <f>I11+I12</f>
        <v>975599</v>
      </c>
      <c r="J13" s="3">
        <f>J11+J12</f>
        <v>947527.1</v>
      </c>
      <c r="K13" s="50">
        <f t="shared" ref="K13:K17" si="1">(J13/G13)*100</f>
        <v>114.89853131014871</v>
      </c>
      <c r="L13" s="50">
        <f t="shared" ref="L13:L17" si="2">(J13/I13)*100</f>
        <v>97.122598526648744</v>
      </c>
    </row>
    <row r="14" spans="1:13" ht="15.75" x14ac:dyDescent="0.25">
      <c r="B14" s="140" t="s">
        <v>32</v>
      </c>
      <c r="C14" s="126"/>
      <c r="D14" s="126"/>
      <c r="E14" s="126"/>
      <c r="F14" s="126"/>
      <c r="G14" s="50">
        <v>1003330.24</v>
      </c>
      <c r="H14" s="50">
        <v>1301686</v>
      </c>
      <c r="I14" s="50">
        <v>1301686</v>
      </c>
      <c r="J14" s="50">
        <v>1106487.99</v>
      </c>
      <c r="K14" s="50">
        <f t="shared" si="1"/>
        <v>110.28153502081229</v>
      </c>
      <c r="L14" s="50">
        <f t="shared" si="2"/>
        <v>85.004216838776784</v>
      </c>
    </row>
    <row r="15" spans="1:13" ht="15.75" x14ac:dyDescent="0.25">
      <c r="B15" s="135" t="s">
        <v>33</v>
      </c>
      <c r="C15" s="134"/>
      <c r="D15" s="134"/>
      <c r="E15" s="134"/>
      <c r="F15" s="134"/>
      <c r="G15" s="50">
        <v>10122.52</v>
      </c>
      <c r="H15" s="50">
        <v>27810</v>
      </c>
      <c r="I15" s="50">
        <v>27810</v>
      </c>
      <c r="J15" s="50">
        <v>11921.81</v>
      </c>
      <c r="K15" s="50">
        <f t="shared" si="1"/>
        <v>117.77511923908276</v>
      </c>
      <c r="L15" s="50">
        <f t="shared" si="2"/>
        <v>42.868788205681405</v>
      </c>
    </row>
    <row r="16" spans="1:13" ht="15.75" x14ac:dyDescent="0.25">
      <c r="B16" s="51" t="s">
        <v>1</v>
      </c>
      <c r="C16" s="52"/>
      <c r="D16" s="52"/>
      <c r="E16" s="52"/>
      <c r="F16" s="52"/>
      <c r="G16" s="3">
        <f t="shared" ref="G16" si="3">G14+G15</f>
        <v>1013452.76</v>
      </c>
      <c r="H16" s="3">
        <f>H14+H15</f>
        <v>1329496</v>
      </c>
      <c r="I16" s="3">
        <f>I14+I15</f>
        <v>1329496</v>
      </c>
      <c r="J16" s="3">
        <f>J14+J15</f>
        <v>1118409.8</v>
      </c>
      <c r="K16" s="50">
        <f t="shared" si="1"/>
        <v>110.35638207744385</v>
      </c>
      <c r="L16" s="50">
        <f t="shared" si="2"/>
        <v>84.122840535059908</v>
      </c>
    </row>
    <row r="17" spans="1:49" ht="15.75" x14ac:dyDescent="0.25">
      <c r="B17" s="139" t="s">
        <v>2</v>
      </c>
      <c r="C17" s="132"/>
      <c r="D17" s="132"/>
      <c r="E17" s="132"/>
      <c r="F17" s="132"/>
      <c r="G17" s="53">
        <f t="shared" ref="G17" si="4">G13-G16</f>
        <v>-188788.52000000002</v>
      </c>
      <c r="H17" s="53">
        <f>H13-H16</f>
        <v>-353897</v>
      </c>
      <c r="I17" s="53">
        <f>I13-I16</f>
        <v>-353897</v>
      </c>
      <c r="J17" s="53">
        <f>J13-J16</f>
        <v>-170882.70000000007</v>
      </c>
      <c r="K17" s="50">
        <f t="shared" si="1"/>
        <v>90.515408458099074</v>
      </c>
      <c r="L17" s="50">
        <f t="shared" si="2"/>
        <v>48.285998468480962</v>
      </c>
    </row>
    <row r="18" spans="1:49" ht="15.75" x14ac:dyDescent="0.2">
      <c r="B18" s="4"/>
      <c r="C18" s="9"/>
      <c r="D18" s="9"/>
      <c r="E18" s="9"/>
      <c r="F18" s="9"/>
      <c r="G18" s="9"/>
      <c r="H18" s="9"/>
      <c r="I18" s="9"/>
      <c r="J18" s="9"/>
      <c r="K18" s="54"/>
      <c r="L18" s="54"/>
      <c r="M18" s="54"/>
    </row>
    <row r="19" spans="1:49" ht="18" customHeight="1" x14ac:dyDescent="0.2">
      <c r="B19" s="141" t="s">
        <v>64</v>
      </c>
      <c r="C19" s="141"/>
      <c r="D19" s="141"/>
      <c r="E19" s="141"/>
      <c r="F19" s="141"/>
      <c r="G19" s="9"/>
      <c r="H19" s="9"/>
      <c r="I19" s="9"/>
      <c r="J19" s="9"/>
      <c r="K19" s="54"/>
      <c r="L19" s="54"/>
      <c r="M19" s="54"/>
    </row>
    <row r="20" spans="1:49" ht="47.25" x14ac:dyDescent="0.2">
      <c r="B20" s="127" t="s">
        <v>8</v>
      </c>
      <c r="C20" s="127"/>
      <c r="D20" s="127"/>
      <c r="E20" s="127"/>
      <c r="F20" s="127"/>
      <c r="G20" s="48" t="s">
        <v>187</v>
      </c>
      <c r="H20" s="48" t="s">
        <v>180</v>
      </c>
      <c r="I20" s="48" t="s">
        <v>181</v>
      </c>
      <c r="J20" s="48" t="s">
        <v>186</v>
      </c>
      <c r="K20" s="49" t="s">
        <v>29</v>
      </c>
      <c r="L20" s="49" t="s">
        <v>29</v>
      </c>
    </row>
    <row r="21" spans="1:49" ht="15.75" x14ac:dyDescent="0.2">
      <c r="B21" s="128">
        <v>1</v>
      </c>
      <c r="C21" s="129"/>
      <c r="D21" s="129"/>
      <c r="E21" s="129"/>
      <c r="F21" s="129"/>
      <c r="G21" s="55">
        <v>2</v>
      </c>
      <c r="H21" s="49">
        <v>3</v>
      </c>
      <c r="I21" s="49">
        <v>4</v>
      </c>
      <c r="J21" s="49">
        <v>5</v>
      </c>
      <c r="K21" s="49" t="s">
        <v>40</v>
      </c>
      <c r="L21" s="49" t="s">
        <v>41</v>
      </c>
    </row>
    <row r="22" spans="1:49" ht="15.75" customHeight="1" x14ac:dyDescent="0.25">
      <c r="B22" s="124" t="s">
        <v>34</v>
      </c>
      <c r="C22" s="130"/>
      <c r="D22" s="130"/>
      <c r="E22" s="130"/>
      <c r="F22" s="130"/>
      <c r="G22" s="50">
        <v>0</v>
      </c>
      <c r="H22" s="50">
        <v>0</v>
      </c>
      <c r="I22" s="50">
        <v>0</v>
      </c>
      <c r="J22" s="50">
        <v>0</v>
      </c>
      <c r="K22" s="50"/>
      <c r="L22" s="50"/>
    </row>
    <row r="23" spans="1:49" ht="15.75" x14ac:dyDescent="0.25">
      <c r="B23" s="124" t="s">
        <v>35</v>
      </c>
      <c r="C23" s="126"/>
      <c r="D23" s="126"/>
      <c r="E23" s="126"/>
      <c r="F23" s="126"/>
      <c r="G23" s="50">
        <v>0</v>
      </c>
      <c r="H23" s="50">
        <v>0</v>
      </c>
      <c r="I23" s="50">
        <v>0</v>
      </c>
      <c r="J23" s="50">
        <v>0</v>
      </c>
      <c r="K23" s="50"/>
      <c r="L23" s="50"/>
    </row>
    <row r="24" spans="1:49" ht="15" customHeight="1" x14ac:dyDescent="0.25">
      <c r="B24" s="121" t="s">
        <v>58</v>
      </c>
      <c r="C24" s="122"/>
      <c r="D24" s="122"/>
      <c r="E24" s="122"/>
      <c r="F24" s="123"/>
      <c r="G24" s="56">
        <v>0</v>
      </c>
      <c r="H24" s="56">
        <v>0</v>
      </c>
      <c r="I24" s="56">
        <v>0</v>
      </c>
      <c r="J24" s="56">
        <v>0</v>
      </c>
      <c r="K24" s="50"/>
      <c r="L24" s="50"/>
    </row>
    <row r="25" spans="1:49" s="62" customFormat="1" ht="15" customHeight="1" x14ac:dyDescent="0.25">
      <c r="A25" s="44"/>
      <c r="B25" s="124" t="s">
        <v>19</v>
      </c>
      <c r="C25" s="125"/>
      <c r="D25" s="125"/>
      <c r="E25" s="125"/>
      <c r="F25" s="125"/>
      <c r="G25" s="56">
        <v>798888.83</v>
      </c>
      <c r="H25" s="111">
        <v>610100</v>
      </c>
      <c r="I25" s="61">
        <v>610100</v>
      </c>
      <c r="J25" s="56">
        <v>610100.31000000006</v>
      </c>
      <c r="K25" s="50">
        <f t="shared" ref="K25:K27" si="5">(J25/G25)*100</f>
        <v>76.368611888089617</v>
      </c>
      <c r="L25" s="50">
        <f t="shared" ref="L25:L27" si="6">(J25/I25)*100</f>
        <v>100.00005081134242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49" s="57" customFormat="1" ht="15" customHeight="1" x14ac:dyDescent="0.25">
      <c r="A26" s="6"/>
      <c r="B26" s="124" t="s">
        <v>63</v>
      </c>
      <c r="C26" s="126"/>
      <c r="D26" s="126"/>
      <c r="E26" s="126"/>
      <c r="F26" s="126"/>
      <c r="G26" s="112">
        <v>-610100.31000000006</v>
      </c>
      <c r="H26" s="50">
        <v>-256203</v>
      </c>
      <c r="I26" s="50">
        <v>-256203</v>
      </c>
      <c r="J26" s="112">
        <v>-439217.61</v>
      </c>
      <c r="K26" s="50">
        <f t="shared" si="5"/>
        <v>71.991048488403479</v>
      </c>
      <c r="L26" s="50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49" s="59" customFormat="1" ht="15.75" x14ac:dyDescent="0.25">
      <c r="A27" s="58"/>
      <c r="B27" s="121" t="s">
        <v>65</v>
      </c>
      <c r="C27" s="122"/>
      <c r="D27" s="122"/>
      <c r="E27" s="122"/>
      <c r="F27" s="123"/>
      <c r="G27" s="56">
        <f t="shared" ref="G27" si="7">G25+G26</f>
        <v>188788.5199999999</v>
      </c>
      <c r="H27" s="56">
        <f t="shared" ref="H27:J27" si="8">H25+H26</f>
        <v>353897</v>
      </c>
      <c r="I27" s="56">
        <f t="shared" si="8"/>
        <v>353897</v>
      </c>
      <c r="J27" s="56">
        <f t="shared" si="8"/>
        <v>170882.70000000007</v>
      </c>
      <c r="K27" s="50">
        <f t="shared" si="5"/>
        <v>90.515408458099117</v>
      </c>
      <c r="L27" s="50">
        <f t="shared" si="6"/>
        <v>48.285998468480962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</row>
    <row r="28" spans="1:49" ht="15.75" x14ac:dyDescent="0.25">
      <c r="B28" s="138" t="s">
        <v>66</v>
      </c>
      <c r="C28" s="138"/>
      <c r="D28" s="138"/>
      <c r="E28" s="138"/>
      <c r="F28" s="138"/>
      <c r="G28" s="64">
        <f t="shared" ref="G28" si="9">G17+G27</f>
        <v>0</v>
      </c>
      <c r="H28" s="64">
        <f t="shared" ref="H28:J28" si="10">H17+H27</f>
        <v>0</v>
      </c>
      <c r="I28" s="64">
        <f t="shared" si="10"/>
        <v>0</v>
      </c>
      <c r="J28" s="64">
        <f t="shared" si="10"/>
        <v>0</v>
      </c>
      <c r="K28" s="3"/>
      <c r="L28" s="3"/>
    </row>
    <row r="30" spans="1:49" x14ac:dyDescent="0.2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2" spans="1:49" s="172" customFormat="1" ht="14.25" x14ac:dyDescent="0.2">
      <c r="B32" s="173" t="s">
        <v>194</v>
      </c>
    </row>
    <row r="33" spans="2:11" s="172" customFormat="1" ht="14.25" x14ac:dyDescent="0.2">
      <c r="B33" s="174" t="s">
        <v>195</v>
      </c>
      <c r="C33" s="175"/>
      <c r="D33" s="175"/>
      <c r="E33" s="175"/>
    </row>
    <row r="34" spans="2:11" x14ac:dyDescent="0.2">
      <c r="B34" s="173" t="s">
        <v>196</v>
      </c>
      <c r="C34" s="173"/>
      <c r="D34" s="173"/>
      <c r="E34" s="172"/>
      <c r="I34" s="176" t="s">
        <v>175</v>
      </c>
    </row>
    <row r="35" spans="2:11" x14ac:dyDescent="0.2">
      <c r="B35" s="173"/>
      <c r="C35" s="173"/>
      <c r="D35" s="173"/>
      <c r="E35" s="172"/>
      <c r="I35" s="176"/>
    </row>
    <row r="36" spans="2:11" x14ac:dyDescent="0.2">
      <c r="I36" s="176" t="s">
        <v>185</v>
      </c>
      <c r="J36" s="116"/>
      <c r="K36" s="116"/>
    </row>
  </sheetData>
  <mergeCells count="22">
    <mergeCell ref="B6:L6"/>
    <mergeCell ref="B3:L3"/>
    <mergeCell ref="B1:L1"/>
    <mergeCell ref="B13:F13"/>
    <mergeCell ref="B23:F23"/>
    <mergeCell ref="B11:F11"/>
    <mergeCell ref="B12:F12"/>
    <mergeCell ref="B9:F9"/>
    <mergeCell ref="B10:F10"/>
    <mergeCell ref="B28:F28"/>
    <mergeCell ref="B15:F15"/>
    <mergeCell ref="B17:F17"/>
    <mergeCell ref="B14:F14"/>
    <mergeCell ref="B8:F8"/>
    <mergeCell ref="B19:F19"/>
    <mergeCell ref="B27:F27"/>
    <mergeCell ref="B24:F24"/>
    <mergeCell ref="B25:F25"/>
    <mergeCell ref="B26:F26"/>
    <mergeCell ref="B20:F20"/>
    <mergeCell ref="B21:F21"/>
    <mergeCell ref="B22:F22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103"/>
  <sheetViews>
    <sheetView zoomScale="90" zoomScaleNormal="90" zoomScaleSheetLayoutView="110" workbookViewId="0">
      <selection activeCell="O9" sqref="O9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11.42578125" style="6" customWidth="1"/>
    <col min="5" max="5" width="8.42578125" style="6" customWidth="1"/>
    <col min="6" max="6" width="46" style="6" customWidth="1"/>
    <col min="7" max="9" width="25.28515625" style="6" customWidth="1"/>
    <col min="10" max="10" width="23.85546875" style="6" customWidth="1"/>
    <col min="11" max="12" width="15.7109375" style="27" customWidth="1"/>
    <col min="13" max="16384" width="9.140625" style="6"/>
  </cols>
  <sheetData>
    <row r="2" spans="2:12" ht="15.75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5.75" customHeight="1" x14ac:dyDescent="0.2">
      <c r="B3" s="117" t="s">
        <v>13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5.75" x14ac:dyDescent="0.2">
      <c r="B4" s="4"/>
      <c r="C4" s="4"/>
      <c r="D4" s="4"/>
      <c r="E4" s="4"/>
      <c r="F4" s="4"/>
      <c r="G4" s="4"/>
      <c r="H4" s="4"/>
      <c r="I4" s="4"/>
      <c r="J4" s="1"/>
      <c r="K4" s="9"/>
      <c r="L4" s="9"/>
    </row>
    <row r="5" spans="2:12" ht="15.75" customHeight="1" x14ac:dyDescent="0.2">
      <c r="B5" s="117" t="s">
        <v>61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5.75" x14ac:dyDescent="0.2">
      <c r="B6" s="4"/>
      <c r="C6" s="4"/>
      <c r="D6" s="4"/>
      <c r="E6" s="4"/>
      <c r="F6" s="4"/>
      <c r="G6" s="4"/>
      <c r="H6" s="4"/>
      <c r="I6" s="4"/>
      <c r="J6" s="1"/>
      <c r="K6" s="9"/>
      <c r="L6" s="9"/>
    </row>
    <row r="7" spans="2:12" ht="15.75" customHeight="1" x14ac:dyDescent="0.2">
      <c r="B7" s="117" t="s">
        <v>42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</row>
    <row r="8" spans="2:12" ht="15.75" x14ac:dyDescent="0.2">
      <c r="B8" s="4"/>
      <c r="C8" s="4"/>
      <c r="D8" s="4"/>
      <c r="E8" s="4"/>
      <c r="F8" s="4"/>
      <c r="G8" s="4"/>
      <c r="H8" s="4"/>
      <c r="I8" s="4"/>
      <c r="J8" s="1"/>
      <c r="K8" s="9"/>
      <c r="L8" s="9"/>
    </row>
    <row r="9" spans="2:12" ht="45" customHeight="1" x14ac:dyDescent="0.2">
      <c r="B9" s="118" t="s">
        <v>8</v>
      </c>
      <c r="C9" s="119"/>
      <c r="D9" s="119"/>
      <c r="E9" s="119"/>
      <c r="F9" s="120"/>
      <c r="G9" s="48" t="s">
        <v>188</v>
      </c>
      <c r="H9" s="48" t="s">
        <v>180</v>
      </c>
      <c r="I9" s="48" t="s">
        <v>181</v>
      </c>
      <c r="J9" s="48" t="s">
        <v>189</v>
      </c>
      <c r="K9" s="10" t="s">
        <v>29</v>
      </c>
      <c r="L9" s="10" t="s">
        <v>29</v>
      </c>
    </row>
    <row r="10" spans="2:12" ht="15.75" x14ac:dyDescent="0.2">
      <c r="B10" s="118">
        <v>1</v>
      </c>
      <c r="C10" s="119"/>
      <c r="D10" s="119"/>
      <c r="E10" s="119"/>
      <c r="F10" s="120"/>
      <c r="G10" s="10">
        <v>2</v>
      </c>
      <c r="H10" s="10">
        <v>3</v>
      </c>
      <c r="I10" s="10">
        <v>4</v>
      </c>
      <c r="J10" s="10">
        <v>5</v>
      </c>
      <c r="K10" s="10" t="s">
        <v>40</v>
      </c>
      <c r="L10" s="10" t="s">
        <v>41</v>
      </c>
    </row>
    <row r="11" spans="2:12" ht="15.75" x14ac:dyDescent="0.25">
      <c r="B11" s="11"/>
      <c r="C11" s="11"/>
      <c r="D11" s="11"/>
      <c r="E11" s="11"/>
      <c r="F11" s="11" t="s">
        <v>56</v>
      </c>
      <c r="G11" s="12">
        <f t="shared" ref="G11:J11" si="0">G12</f>
        <v>824664.24</v>
      </c>
      <c r="H11" s="12">
        <f t="shared" si="0"/>
        <v>975599</v>
      </c>
      <c r="I11" s="12">
        <f t="shared" si="0"/>
        <v>975599</v>
      </c>
      <c r="J11" s="12">
        <f t="shared" si="0"/>
        <v>947527.10000000009</v>
      </c>
      <c r="K11" s="14">
        <f>(J11/G11)*100</f>
        <v>114.89853131014873</v>
      </c>
      <c r="L11" s="14">
        <f t="shared" ref="L11:L13" si="1">(J11/I11)*100</f>
        <v>97.122598526648758</v>
      </c>
    </row>
    <row r="12" spans="2:12" ht="15.75" x14ac:dyDescent="0.25">
      <c r="B12" s="11">
        <v>6</v>
      </c>
      <c r="C12" s="11"/>
      <c r="D12" s="11"/>
      <c r="E12" s="11"/>
      <c r="F12" s="11" t="s">
        <v>3</v>
      </c>
      <c r="G12" s="12">
        <f>G13+G20+G24+G28</f>
        <v>824664.24</v>
      </c>
      <c r="H12" s="12">
        <f>H13+H20+H24+H28</f>
        <v>975599</v>
      </c>
      <c r="I12" s="12">
        <f>I13+I20+I24+I28</f>
        <v>975599</v>
      </c>
      <c r="J12" s="12">
        <f>J13+J20+J24+J28</f>
        <v>947527.10000000009</v>
      </c>
      <c r="K12" s="14">
        <f>(J12/G12)*100</f>
        <v>114.89853131014873</v>
      </c>
      <c r="L12" s="14">
        <f t="shared" si="1"/>
        <v>97.122598526648758</v>
      </c>
    </row>
    <row r="13" spans="2:12" ht="30" x14ac:dyDescent="0.2">
      <c r="B13" s="11"/>
      <c r="C13" s="15">
        <v>63</v>
      </c>
      <c r="D13" s="15"/>
      <c r="E13" s="15"/>
      <c r="F13" s="15" t="s">
        <v>17</v>
      </c>
      <c r="G13" s="16">
        <f t="shared" ref="G13" si="2">G16+G18</f>
        <v>200</v>
      </c>
      <c r="H13" s="16">
        <f>H16+H18</f>
        <v>1527</v>
      </c>
      <c r="I13" s="16">
        <f>I16+I18</f>
        <v>1527</v>
      </c>
      <c r="J13" s="16">
        <v>2020</v>
      </c>
      <c r="K13" s="13">
        <f t="shared" ref="K13" si="3">(J13/G13)*100</f>
        <v>1010</v>
      </c>
      <c r="L13" s="13">
        <f t="shared" si="1"/>
        <v>132.28552717747218</v>
      </c>
    </row>
    <row r="14" spans="2:12" ht="15.75" x14ac:dyDescent="0.2">
      <c r="B14" s="11"/>
      <c r="C14" s="15"/>
      <c r="D14" s="15">
        <v>634</v>
      </c>
      <c r="E14" s="15"/>
      <c r="F14" s="15" t="s">
        <v>192</v>
      </c>
      <c r="G14" s="16">
        <v>0</v>
      </c>
      <c r="H14" s="16">
        <v>0</v>
      </c>
      <c r="I14" s="16">
        <v>0</v>
      </c>
      <c r="J14" s="16">
        <v>500</v>
      </c>
      <c r="K14" s="13"/>
      <c r="L14" s="13"/>
    </row>
    <row r="15" spans="2:12" ht="30" x14ac:dyDescent="0.2">
      <c r="B15" s="11"/>
      <c r="C15" s="15"/>
      <c r="D15" s="15"/>
      <c r="E15" s="15">
        <v>6341</v>
      </c>
      <c r="F15" s="15" t="s">
        <v>193</v>
      </c>
      <c r="G15" s="16">
        <v>0</v>
      </c>
      <c r="H15" s="16">
        <v>0</v>
      </c>
      <c r="I15" s="16">
        <v>0</v>
      </c>
      <c r="J15" s="16">
        <v>500</v>
      </c>
      <c r="K15" s="13"/>
      <c r="L15" s="13"/>
    </row>
    <row r="16" spans="2:12" ht="30" x14ac:dyDescent="0.2">
      <c r="B16" s="17"/>
      <c r="C16" s="17"/>
      <c r="D16" s="17">
        <v>636</v>
      </c>
      <c r="E16" s="17"/>
      <c r="F16" s="18" t="s">
        <v>69</v>
      </c>
      <c r="G16" s="16">
        <f t="shared" ref="G16:J16" si="4">G17</f>
        <v>0</v>
      </c>
      <c r="H16" s="16">
        <f t="shared" si="4"/>
        <v>1327</v>
      </c>
      <c r="I16" s="16">
        <f t="shared" si="4"/>
        <v>1327</v>
      </c>
      <c r="J16" s="16">
        <f t="shared" si="4"/>
        <v>1320</v>
      </c>
      <c r="K16" s="13"/>
      <c r="L16" s="13"/>
    </row>
    <row r="17" spans="2:12" ht="30" x14ac:dyDescent="0.2">
      <c r="B17" s="17"/>
      <c r="C17" s="17"/>
      <c r="D17" s="17"/>
      <c r="E17" s="17">
        <v>6361</v>
      </c>
      <c r="F17" s="18" t="s">
        <v>68</v>
      </c>
      <c r="G17" s="19">
        <v>0</v>
      </c>
      <c r="H17" s="16">
        <v>1327</v>
      </c>
      <c r="I17" s="16">
        <v>1327</v>
      </c>
      <c r="J17" s="19">
        <v>1320</v>
      </c>
      <c r="K17" s="13"/>
      <c r="L17" s="13"/>
    </row>
    <row r="18" spans="2:12" ht="30" x14ac:dyDescent="0.2">
      <c r="B18" s="17"/>
      <c r="C18" s="17"/>
      <c r="D18" s="17">
        <v>639</v>
      </c>
      <c r="E18" s="17"/>
      <c r="F18" s="18" t="s">
        <v>177</v>
      </c>
      <c r="G18" s="19">
        <v>200</v>
      </c>
      <c r="H18" s="16">
        <v>200</v>
      </c>
      <c r="I18" s="16">
        <v>200</v>
      </c>
      <c r="J18" s="19">
        <v>200</v>
      </c>
      <c r="K18" s="13"/>
      <c r="L18" s="13"/>
    </row>
    <row r="19" spans="2:12" ht="30" x14ac:dyDescent="0.2">
      <c r="B19" s="17"/>
      <c r="C19" s="17"/>
      <c r="D19" s="17"/>
      <c r="E19" s="17">
        <v>6391</v>
      </c>
      <c r="F19" s="18" t="s">
        <v>176</v>
      </c>
      <c r="G19" s="19">
        <v>200</v>
      </c>
      <c r="H19" s="16">
        <v>200</v>
      </c>
      <c r="I19" s="16">
        <v>200</v>
      </c>
      <c r="J19" s="19">
        <v>200</v>
      </c>
      <c r="K19" s="13"/>
      <c r="L19" s="13"/>
    </row>
    <row r="20" spans="2:12" ht="45" x14ac:dyDescent="0.2">
      <c r="B20" s="17"/>
      <c r="C20" s="15">
        <v>65</v>
      </c>
      <c r="D20" s="15"/>
      <c r="E20" s="15"/>
      <c r="F20" s="18" t="s">
        <v>70</v>
      </c>
      <c r="G20" s="16">
        <f t="shared" ref="G20:J20" si="5">G21</f>
        <v>622771.6</v>
      </c>
      <c r="H20" s="16">
        <f t="shared" si="5"/>
        <v>703894</v>
      </c>
      <c r="I20" s="16">
        <f t="shared" si="5"/>
        <v>703894</v>
      </c>
      <c r="J20" s="16">
        <f t="shared" si="5"/>
        <v>702548.8</v>
      </c>
      <c r="K20" s="13">
        <f t="shared" ref="K20" si="6">(J20/G20)*100</f>
        <v>112.81002537687976</v>
      </c>
      <c r="L20" s="13">
        <f t="shared" ref="L20" si="7">(J20/I20)*100</f>
        <v>99.808891679713142</v>
      </c>
    </row>
    <row r="21" spans="2:12" x14ac:dyDescent="0.2">
      <c r="B21" s="17"/>
      <c r="C21" s="17"/>
      <c r="D21" s="17">
        <v>652</v>
      </c>
      <c r="E21" s="17"/>
      <c r="F21" s="18" t="s">
        <v>71</v>
      </c>
      <c r="G21" s="19">
        <f>G22+G23</f>
        <v>622771.6</v>
      </c>
      <c r="H21" s="19">
        <f t="shared" ref="H21:I21" si="8">H22+H23</f>
        <v>703894</v>
      </c>
      <c r="I21" s="19">
        <f t="shared" si="8"/>
        <v>703894</v>
      </c>
      <c r="J21" s="19">
        <f>J22+J23</f>
        <v>702548.8</v>
      </c>
      <c r="K21" s="13"/>
      <c r="L21" s="13"/>
    </row>
    <row r="22" spans="2:12" x14ac:dyDescent="0.2">
      <c r="B22" s="17"/>
      <c r="C22" s="17"/>
      <c r="D22" s="17"/>
      <c r="E22" s="17">
        <v>6526</v>
      </c>
      <c r="F22" s="18" t="s">
        <v>72</v>
      </c>
      <c r="G22" s="19">
        <v>3504.6</v>
      </c>
      <c r="H22" s="16">
        <v>3894</v>
      </c>
      <c r="I22" s="16">
        <v>3894</v>
      </c>
      <c r="J22" s="19">
        <v>2548.8000000000002</v>
      </c>
      <c r="K22" s="13"/>
      <c r="L22" s="13"/>
    </row>
    <row r="23" spans="2:12" ht="30" x14ac:dyDescent="0.2">
      <c r="B23" s="17"/>
      <c r="C23" s="17"/>
      <c r="D23" s="17"/>
      <c r="E23" s="17">
        <v>6528</v>
      </c>
      <c r="F23" s="18" t="s">
        <v>73</v>
      </c>
      <c r="G23" s="19">
        <v>619267</v>
      </c>
      <c r="H23" s="16">
        <v>700000</v>
      </c>
      <c r="I23" s="16">
        <v>700000</v>
      </c>
      <c r="J23" s="19">
        <v>700000</v>
      </c>
      <c r="K23" s="13"/>
      <c r="L23" s="13"/>
    </row>
    <row r="24" spans="2:12" ht="30" x14ac:dyDescent="0.2">
      <c r="B24" s="17"/>
      <c r="C24" s="17">
        <v>66</v>
      </c>
      <c r="D24" s="17"/>
      <c r="E24" s="17"/>
      <c r="F24" s="15" t="s">
        <v>20</v>
      </c>
      <c r="G24" s="16">
        <f t="shared" ref="G24:J24" si="9">G25</f>
        <v>5000</v>
      </c>
      <c r="H24" s="16">
        <f t="shared" si="9"/>
        <v>2178</v>
      </c>
      <c r="I24" s="16">
        <f t="shared" si="9"/>
        <v>2178</v>
      </c>
      <c r="J24" s="16">
        <f t="shared" si="9"/>
        <v>2178</v>
      </c>
      <c r="K24" s="13"/>
      <c r="L24" s="13">
        <f t="shared" ref="L24" si="10">(J24/I24)*100</f>
        <v>100</v>
      </c>
    </row>
    <row r="25" spans="2:12" ht="30" x14ac:dyDescent="0.2">
      <c r="B25" s="17"/>
      <c r="C25" s="20"/>
      <c r="D25" s="17">
        <v>663</v>
      </c>
      <c r="E25" s="17"/>
      <c r="F25" s="15" t="s">
        <v>74</v>
      </c>
      <c r="G25" s="16">
        <f>G26+G27</f>
        <v>5000</v>
      </c>
      <c r="H25" s="16">
        <f>H26+H27</f>
        <v>2178</v>
      </c>
      <c r="I25" s="16">
        <f t="shared" ref="I25:J25" si="11">I26+I27</f>
        <v>2178</v>
      </c>
      <c r="J25" s="16">
        <f t="shared" si="11"/>
        <v>2178</v>
      </c>
      <c r="K25" s="13"/>
      <c r="L25" s="13"/>
    </row>
    <row r="26" spans="2:12" ht="15.75" x14ac:dyDescent="0.2">
      <c r="B26" s="17"/>
      <c r="C26" s="20"/>
      <c r="D26" s="17"/>
      <c r="E26" s="17">
        <v>6631</v>
      </c>
      <c r="F26" s="15" t="s">
        <v>75</v>
      </c>
      <c r="G26" s="19">
        <v>0</v>
      </c>
      <c r="H26" s="16">
        <v>1128</v>
      </c>
      <c r="I26" s="16">
        <v>1128</v>
      </c>
      <c r="J26" s="19">
        <v>1128</v>
      </c>
      <c r="K26" s="13"/>
      <c r="L26" s="13"/>
    </row>
    <row r="27" spans="2:12" ht="15.75" x14ac:dyDescent="0.2">
      <c r="B27" s="17"/>
      <c r="C27" s="20"/>
      <c r="D27" s="17"/>
      <c r="E27" s="17">
        <v>6632</v>
      </c>
      <c r="F27" s="15" t="s">
        <v>183</v>
      </c>
      <c r="G27" s="19">
        <v>5000</v>
      </c>
      <c r="H27" s="16">
        <v>1050</v>
      </c>
      <c r="I27" s="16">
        <v>1050</v>
      </c>
      <c r="J27" s="19">
        <v>1050</v>
      </c>
      <c r="K27" s="13"/>
      <c r="L27" s="13"/>
    </row>
    <row r="28" spans="2:12" ht="30" x14ac:dyDescent="0.2">
      <c r="B28" s="17"/>
      <c r="C28" s="15">
        <v>67</v>
      </c>
      <c r="D28" s="15"/>
      <c r="E28" s="15"/>
      <c r="F28" s="15" t="s">
        <v>76</v>
      </c>
      <c r="G28" s="16">
        <f t="shared" ref="G28:J28" si="12">G29</f>
        <v>196692.64</v>
      </c>
      <c r="H28" s="16">
        <f t="shared" si="12"/>
        <v>268000</v>
      </c>
      <c r="I28" s="16">
        <f t="shared" si="12"/>
        <v>268000</v>
      </c>
      <c r="J28" s="16">
        <f t="shared" si="12"/>
        <v>240780.3</v>
      </c>
      <c r="K28" s="13">
        <f t="shared" ref="K28" si="13">(J28/G28)*100</f>
        <v>122.41449400445281</v>
      </c>
      <c r="L28" s="13">
        <f t="shared" ref="L28" si="14">(J28/I28)*100</f>
        <v>89.843395522388064</v>
      </c>
    </row>
    <row r="29" spans="2:12" ht="45" x14ac:dyDescent="0.2">
      <c r="B29" s="20"/>
      <c r="C29" s="17"/>
      <c r="D29" s="17">
        <v>671</v>
      </c>
      <c r="E29" s="17"/>
      <c r="F29" s="15" t="s">
        <v>77</v>
      </c>
      <c r="G29" s="21">
        <f t="shared" ref="G29" si="15">G30+G31</f>
        <v>196692.64</v>
      </c>
      <c r="H29" s="21">
        <f>H30+H31</f>
        <v>268000</v>
      </c>
      <c r="I29" s="21">
        <f t="shared" ref="I29:J29" si="16">I30+I31</f>
        <v>268000</v>
      </c>
      <c r="J29" s="21">
        <f t="shared" si="16"/>
        <v>240780.3</v>
      </c>
      <c r="K29" s="13"/>
      <c r="L29" s="13"/>
    </row>
    <row r="30" spans="2:12" ht="30.75" customHeight="1" x14ac:dyDescent="0.2">
      <c r="B30" s="17"/>
      <c r="C30" s="17"/>
      <c r="D30" s="17"/>
      <c r="E30" s="17">
        <v>6711</v>
      </c>
      <c r="F30" s="15" t="s">
        <v>78</v>
      </c>
      <c r="G30" s="19">
        <v>193293</v>
      </c>
      <c r="H30" s="16">
        <v>266691</v>
      </c>
      <c r="I30" s="16">
        <v>266691</v>
      </c>
      <c r="J30" s="19">
        <v>239682.3</v>
      </c>
      <c r="K30" s="13"/>
      <c r="L30" s="13"/>
    </row>
    <row r="31" spans="2:12" ht="45" x14ac:dyDescent="0.2">
      <c r="B31" s="17"/>
      <c r="C31" s="17"/>
      <c r="D31" s="17"/>
      <c r="E31" s="17">
        <v>6712</v>
      </c>
      <c r="F31" s="15" t="s">
        <v>79</v>
      </c>
      <c r="G31" s="19">
        <v>3399.64</v>
      </c>
      <c r="H31" s="16">
        <v>1309</v>
      </c>
      <c r="I31" s="16">
        <v>1309</v>
      </c>
      <c r="J31" s="19">
        <v>1098</v>
      </c>
      <c r="K31" s="13"/>
      <c r="L31" s="13"/>
    </row>
    <row r="37" spans="2:12" ht="47.25" x14ac:dyDescent="0.2">
      <c r="B37" s="118" t="s">
        <v>8</v>
      </c>
      <c r="C37" s="119"/>
      <c r="D37" s="119"/>
      <c r="E37" s="119"/>
      <c r="F37" s="120"/>
      <c r="G37" s="48" t="s">
        <v>187</v>
      </c>
      <c r="H37" s="48" t="s">
        <v>180</v>
      </c>
      <c r="I37" s="48" t="s">
        <v>181</v>
      </c>
      <c r="J37" s="48" t="s">
        <v>186</v>
      </c>
      <c r="K37" s="10" t="s">
        <v>29</v>
      </c>
      <c r="L37" s="10" t="s">
        <v>29</v>
      </c>
    </row>
    <row r="38" spans="2:12" ht="15.75" x14ac:dyDescent="0.2">
      <c r="B38" s="118">
        <v>1</v>
      </c>
      <c r="C38" s="119"/>
      <c r="D38" s="119"/>
      <c r="E38" s="119"/>
      <c r="F38" s="120"/>
      <c r="G38" s="10">
        <v>2</v>
      </c>
      <c r="H38" s="10">
        <v>3</v>
      </c>
      <c r="I38" s="10">
        <v>4</v>
      </c>
      <c r="J38" s="10">
        <v>5</v>
      </c>
      <c r="K38" s="10" t="s">
        <v>40</v>
      </c>
      <c r="L38" s="10" t="s">
        <v>41</v>
      </c>
    </row>
    <row r="39" spans="2:12" ht="15.75" x14ac:dyDescent="0.25">
      <c r="B39" s="11"/>
      <c r="C39" s="11"/>
      <c r="D39" s="11"/>
      <c r="E39" s="11"/>
      <c r="F39" s="11" t="s">
        <v>55</v>
      </c>
      <c r="G39" s="22">
        <f>G40+G88</f>
        <v>1013452.7600000001</v>
      </c>
      <c r="H39" s="22">
        <f>H40+H88</f>
        <v>1329496</v>
      </c>
      <c r="I39" s="22">
        <f>I40+I88</f>
        <v>1329496</v>
      </c>
      <c r="J39" s="22">
        <f>J40+J88</f>
        <v>1118409.8</v>
      </c>
      <c r="K39" s="14">
        <f t="shared" ref="K39:K85" si="17">(J39/G39)*100</f>
        <v>110.35638207744383</v>
      </c>
      <c r="L39" s="14">
        <f t="shared" ref="L39:L89" si="18">(J39/I39)*100</f>
        <v>84.122840535059908</v>
      </c>
    </row>
    <row r="40" spans="2:12" ht="15.75" x14ac:dyDescent="0.25">
      <c r="B40" s="11">
        <v>3</v>
      </c>
      <c r="C40" s="11"/>
      <c r="D40" s="11"/>
      <c r="E40" s="11"/>
      <c r="F40" s="11" t="s">
        <v>4</v>
      </c>
      <c r="G40" s="22">
        <f t="shared" ref="G40:J40" si="19">G41+G49+G81+G85</f>
        <v>1003330.2400000001</v>
      </c>
      <c r="H40" s="22">
        <f t="shared" si="19"/>
        <v>1301686</v>
      </c>
      <c r="I40" s="22">
        <f t="shared" si="19"/>
        <v>1301686</v>
      </c>
      <c r="J40" s="22">
        <f t="shared" si="19"/>
        <v>1106487.99</v>
      </c>
      <c r="K40" s="14">
        <f t="shared" si="17"/>
        <v>110.28153502081229</v>
      </c>
      <c r="L40" s="14">
        <f t="shared" si="18"/>
        <v>85.004216838776784</v>
      </c>
    </row>
    <row r="41" spans="2:12" ht="15.75" x14ac:dyDescent="0.2">
      <c r="B41" s="11"/>
      <c r="C41" s="15">
        <v>31</v>
      </c>
      <c r="D41" s="15"/>
      <c r="E41" s="15"/>
      <c r="F41" s="15" t="s">
        <v>5</v>
      </c>
      <c r="G41" s="16">
        <f>G42+G45+G47</f>
        <v>749973.85000000009</v>
      </c>
      <c r="H41" s="16">
        <f t="shared" ref="H41:J41" si="20">H42+H45+H47</f>
        <v>905810</v>
      </c>
      <c r="I41" s="16">
        <f t="shared" si="20"/>
        <v>905810</v>
      </c>
      <c r="J41" s="16">
        <f t="shared" si="20"/>
        <v>819743.37</v>
      </c>
      <c r="K41" s="13">
        <f t="shared" si="17"/>
        <v>109.30292702872239</v>
      </c>
      <c r="L41" s="13">
        <f t="shared" si="18"/>
        <v>90.498379351078043</v>
      </c>
    </row>
    <row r="42" spans="2:12" x14ac:dyDescent="0.2">
      <c r="B42" s="17"/>
      <c r="C42" s="17"/>
      <c r="D42" s="17">
        <v>311</v>
      </c>
      <c r="E42" s="17"/>
      <c r="F42" s="17" t="s">
        <v>36</v>
      </c>
      <c r="G42" s="19">
        <f>G43+G44</f>
        <v>634155.04</v>
      </c>
      <c r="H42" s="19">
        <f t="shared" ref="H42:J42" si="21">H43+H44</f>
        <v>757467</v>
      </c>
      <c r="I42" s="19">
        <f t="shared" si="21"/>
        <v>757467</v>
      </c>
      <c r="J42" s="19">
        <f t="shared" si="21"/>
        <v>697484.1</v>
      </c>
      <c r="K42" s="13"/>
      <c r="L42" s="13"/>
    </row>
    <row r="43" spans="2:12" x14ac:dyDescent="0.2">
      <c r="B43" s="17"/>
      <c r="C43" s="17"/>
      <c r="D43" s="17"/>
      <c r="E43" s="17">
        <v>3111</v>
      </c>
      <c r="F43" s="17" t="s">
        <v>37</v>
      </c>
      <c r="G43" s="16">
        <v>633692.43000000005</v>
      </c>
      <c r="H43" s="16">
        <v>746797</v>
      </c>
      <c r="I43" s="16">
        <v>746797</v>
      </c>
      <c r="J43" s="19">
        <v>697204.02</v>
      </c>
      <c r="K43" s="13"/>
      <c r="L43" s="13"/>
    </row>
    <row r="44" spans="2:12" x14ac:dyDescent="0.2">
      <c r="B44" s="17"/>
      <c r="C44" s="17"/>
      <c r="D44" s="17"/>
      <c r="E44" s="17">
        <v>3113</v>
      </c>
      <c r="F44" s="17" t="s">
        <v>80</v>
      </c>
      <c r="G44" s="16">
        <v>462.61</v>
      </c>
      <c r="H44" s="16">
        <v>10670</v>
      </c>
      <c r="I44" s="16">
        <v>10670</v>
      </c>
      <c r="J44" s="19">
        <v>280.08</v>
      </c>
      <c r="K44" s="13"/>
      <c r="L44" s="13"/>
    </row>
    <row r="45" spans="2:12" x14ac:dyDescent="0.2">
      <c r="B45" s="17"/>
      <c r="C45" s="17"/>
      <c r="D45" s="17">
        <v>312</v>
      </c>
      <c r="E45" s="17"/>
      <c r="F45" s="17" t="s">
        <v>81</v>
      </c>
      <c r="G45" s="16">
        <f>G46</f>
        <v>23246</v>
      </c>
      <c r="H45" s="16">
        <f t="shared" ref="H45:J45" si="22">H46</f>
        <v>23358</v>
      </c>
      <c r="I45" s="16">
        <f t="shared" si="22"/>
        <v>23358</v>
      </c>
      <c r="J45" s="16">
        <f t="shared" si="22"/>
        <v>22112.9</v>
      </c>
      <c r="K45" s="13"/>
      <c r="L45" s="13"/>
    </row>
    <row r="46" spans="2:12" x14ac:dyDescent="0.2">
      <c r="B46" s="17"/>
      <c r="C46" s="17"/>
      <c r="D46" s="17"/>
      <c r="E46" s="17">
        <v>3121</v>
      </c>
      <c r="F46" s="17" t="s">
        <v>81</v>
      </c>
      <c r="G46" s="16">
        <v>23246</v>
      </c>
      <c r="H46" s="16">
        <v>23358</v>
      </c>
      <c r="I46" s="16">
        <v>23358</v>
      </c>
      <c r="J46" s="19">
        <v>22112.9</v>
      </c>
      <c r="K46" s="13"/>
      <c r="L46" s="13"/>
    </row>
    <row r="47" spans="2:12" x14ac:dyDescent="0.2">
      <c r="B47" s="17"/>
      <c r="C47" s="17"/>
      <c r="D47" s="17">
        <v>313</v>
      </c>
      <c r="E47" s="17"/>
      <c r="F47" s="17" t="s">
        <v>82</v>
      </c>
      <c r="G47" s="16">
        <f>G48</f>
        <v>92572.81</v>
      </c>
      <c r="H47" s="16">
        <f t="shared" ref="H47:J47" si="23">H48</f>
        <v>124985</v>
      </c>
      <c r="I47" s="16">
        <f t="shared" si="23"/>
        <v>124985</v>
      </c>
      <c r="J47" s="16">
        <f t="shared" si="23"/>
        <v>100146.37</v>
      </c>
      <c r="K47" s="13"/>
      <c r="L47" s="13"/>
    </row>
    <row r="48" spans="2:12" x14ac:dyDescent="0.2">
      <c r="B48" s="17"/>
      <c r="C48" s="17"/>
      <c r="D48" s="17"/>
      <c r="E48" s="17">
        <v>3132</v>
      </c>
      <c r="F48" s="17" t="s">
        <v>83</v>
      </c>
      <c r="G48" s="16">
        <v>92572.81</v>
      </c>
      <c r="H48" s="16">
        <v>124985</v>
      </c>
      <c r="I48" s="16">
        <v>124985</v>
      </c>
      <c r="J48" s="19">
        <v>100146.37</v>
      </c>
      <c r="K48" s="13"/>
      <c r="L48" s="13"/>
    </row>
    <row r="49" spans="2:12" x14ac:dyDescent="0.2">
      <c r="B49" s="17"/>
      <c r="C49" s="17">
        <v>32</v>
      </c>
      <c r="D49" s="17"/>
      <c r="E49" s="17"/>
      <c r="F49" s="17" t="s">
        <v>14</v>
      </c>
      <c r="G49" s="16">
        <f>G50+G55+G62+G72+G74</f>
        <v>251504.04</v>
      </c>
      <c r="H49" s="16">
        <f t="shared" ref="H49:J49" si="24">H50+H55+H62+H72+H74</f>
        <v>393562</v>
      </c>
      <c r="I49" s="16">
        <f t="shared" si="24"/>
        <v>393562</v>
      </c>
      <c r="J49" s="16">
        <f t="shared" si="24"/>
        <v>285555.65999999997</v>
      </c>
      <c r="K49" s="13">
        <f t="shared" si="17"/>
        <v>113.53919404237006</v>
      </c>
      <c r="L49" s="13">
        <f t="shared" si="18"/>
        <v>72.55671533328929</v>
      </c>
    </row>
    <row r="50" spans="2:12" x14ac:dyDescent="0.2">
      <c r="B50" s="17"/>
      <c r="C50" s="17"/>
      <c r="D50" s="17">
        <v>321</v>
      </c>
      <c r="E50" s="17"/>
      <c r="F50" s="17" t="s">
        <v>38</v>
      </c>
      <c r="G50" s="16">
        <f>SUM(G51:G54)</f>
        <v>47388.91</v>
      </c>
      <c r="H50" s="16">
        <f t="shared" ref="H50:J50" si="25">SUM(H51:H54)</f>
        <v>76399</v>
      </c>
      <c r="I50" s="16">
        <f t="shared" si="25"/>
        <v>76399</v>
      </c>
      <c r="J50" s="16">
        <f t="shared" si="25"/>
        <v>46560.399999999994</v>
      </c>
      <c r="K50" s="13"/>
      <c r="L50" s="13"/>
    </row>
    <row r="51" spans="2:12" ht="15.75" x14ac:dyDescent="0.2">
      <c r="B51" s="17"/>
      <c r="C51" s="20"/>
      <c r="D51" s="17"/>
      <c r="E51" s="17">
        <v>3211</v>
      </c>
      <c r="F51" s="18" t="s">
        <v>39</v>
      </c>
      <c r="G51" s="16">
        <v>19845.5</v>
      </c>
      <c r="H51" s="16">
        <v>31417</v>
      </c>
      <c r="I51" s="16">
        <v>31417</v>
      </c>
      <c r="J51" s="19">
        <v>21104.55</v>
      </c>
      <c r="K51" s="13"/>
      <c r="L51" s="13"/>
    </row>
    <row r="52" spans="2:12" ht="30" x14ac:dyDescent="0.2">
      <c r="B52" s="17"/>
      <c r="C52" s="20"/>
      <c r="D52" s="17"/>
      <c r="E52" s="17">
        <v>3212</v>
      </c>
      <c r="F52" s="18" t="s">
        <v>84</v>
      </c>
      <c r="G52" s="16">
        <v>9196.77</v>
      </c>
      <c r="H52" s="16">
        <v>18272</v>
      </c>
      <c r="I52" s="16">
        <v>18272</v>
      </c>
      <c r="J52" s="19">
        <v>9532.7199999999993</v>
      </c>
      <c r="K52" s="13"/>
      <c r="L52" s="13"/>
    </row>
    <row r="53" spans="2:12" ht="15.75" x14ac:dyDescent="0.2">
      <c r="B53" s="17"/>
      <c r="C53" s="20"/>
      <c r="D53" s="17"/>
      <c r="E53" s="17">
        <v>3213</v>
      </c>
      <c r="F53" s="17" t="s">
        <v>85</v>
      </c>
      <c r="G53" s="16">
        <v>17030.64</v>
      </c>
      <c r="H53" s="16">
        <v>24719</v>
      </c>
      <c r="I53" s="16">
        <v>24719</v>
      </c>
      <c r="J53" s="19">
        <v>14946.63</v>
      </c>
      <c r="K53" s="13"/>
      <c r="L53" s="13"/>
    </row>
    <row r="54" spans="2:12" ht="15.75" x14ac:dyDescent="0.2">
      <c r="B54" s="17"/>
      <c r="C54" s="20"/>
      <c r="D54" s="17"/>
      <c r="E54" s="17">
        <v>3214</v>
      </c>
      <c r="F54" s="17" t="s">
        <v>86</v>
      </c>
      <c r="G54" s="16">
        <v>1316</v>
      </c>
      <c r="H54" s="16">
        <v>1991</v>
      </c>
      <c r="I54" s="16">
        <v>1991</v>
      </c>
      <c r="J54" s="19">
        <v>976.5</v>
      </c>
      <c r="K54" s="13"/>
      <c r="L54" s="13"/>
    </row>
    <row r="55" spans="2:12" ht="15.75" x14ac:dyDescent="0.2">
      <c r="B55" s="17"/>
      <c r="C55" s="20"/>
      <c r="D55" s="17">
        <v>322</v>
      </c>
      <c r="E55" s="17"/>
      <c r="F55" s="17" t="s">
        <v>87</v>
      </c>
      <c r="G55" s="16">
        <f>SUM(G56:G61)</f>
        <v>45140.02</v>
      </c>
      <c r="H55" s="16">
        <f t="shared" ref="H55:I55" si="26">SUM(H56:H61)</f>
        <v>69403</v>
      </c>
      <c r="I55" s="16">
        <f t="shared" si="26"/>
        <v>69403</v>
      </c>
      <c r="J55" s="16">
        <f t="shared" ref="J55" si="27">SUM(J56:J61)</f>
        <v>42248.409999999996</v>
      </c>
      <c r="K55" s="13"/>
      <c r="L55" s="13"/>
    </row>
    <row r="56" spans="2:12" ht="15.75" x14ac:dyDescent="0.2">
      <c r="B56" s="17"/>
      <c r="C56" s="20"/>
      <c r="D56" s="17"/>
      <c r="E56" s="17">
        <v>3221</v>
      </c>
      <c r="F56" s="17" t="s">
        <v>88</v>
      </c>
      <c r="G56" s="16">
        <v>9489.32</v>
      </c>
      <c r="H56" s="16">
        <v>8827</v>
      </c>
      <c r="I56" s="16">
        <v>8827</v>
      </c>
      <c r="J56" s="19">
        <v>9734.9</v>
      </c>
      <c r="K56" s="13"/>
      <c r="L56" s="13"/>
    </row>
    <row r="57" spans="2:12" ht="15.75" x14ac:dyDescent="0.2">
      <c r="B57" s="17"/>
      <c r="C57" s="20"/>
      <c r="D57" s="17"/>
      <c r="E57" s="17">
        <v>3222</v>
      </c>
      <c r="F57" s="17" t="s">
        <v>89</v>
      </c>
      <c r="G57" s="16">
        <v>11551.95</v>
      </c>
      <c r="H57" s="16">
        <v>10600</v>
      </c>
      <c r="I57" s="16">
        <v>10600</v>
      </c>
      <c r="J57" s="19">
        <v>8913.2199999999993</v>
      </c>
      <c r="K57" s="13"/>
      <c r="L57" s="13"/>
    </row>
    <row r="58" spans="2:12" ht="15.75" x14ac:dyDescent="0.2">
      <c r="B58" s="17"/>
      <c r="C58" s="20"/>
      <c r="D58" s="17"/>
      <c r="E58" s="17">
        <v>3223</v>
      </c>
      <c r="F58" s="17" t="s">
        <v>90</v>
      </c>
      <c r="G58" s="16">
        <v>18820.650000000001</v>
      </c>
      <c r="H58" s="16">
        <v>40576</v>
      </c>
      <c r="I58" s="16">
        <v>40576</v>
      </c>
      <c r="J58" s="19">
        <v>19912.810000000001</v>
      </c>
      <c r="K58" s="13"/>
      <c r="L58" s="13"/>
    </row>
    <row r="59" spans="2:12" ht="30" x14ac:dyDescent="0.2">
      <c r="B59" s="17"/>
      <c r="C59" s="20"/>
      <c r="D59" s="17"/>
      <c r="E59" s="17">
        <v>3224</v>
      </c>
      <c r="F59" s="18" t="s">
        <v>91</v>
      </c>
      <c r="G59" s="16">
        <v>1384.45</v>
      </c>
      <c r="H59" s="16">
        <v>5291</v>
      </c>
      <c r="I59" s="16">
        <v>5291</v>
      </c>
      <c r="J59" s="19">
        <v>588.78</v>
      </c>
      <c r="K59" s="13"/>
      <c r="L59" s="13"/>
    </row>
    <row r="60" spans="2:12" ht="15.75" x14ac:dyDescent="0.2">
      <c r="B60" s="17"/>
      <c r="C60" s="20"/>
      <c r="D60" s="17"/>
      <c r="E60" s="17">
        <v>3225</v>
      </c>
      <c r="F60" s="17" t="s">
        <v>92</v>
      </c>
      <c r="G60" s="16">
        <v>3475.15</v>
      </c>
      <c r="H60" s="16">
        <v>3779</v>
      </c>
      <c r="I60" s="16">
        <v>3779</v>
      </c>
      <c r="J60" s="19">
        <v>2789.2</v>
      </c>
      <c r="K60" s="13"/>
      <c r="L60" s="13"/>
    </row>
    <row r="61" spans="2:12" ht="15.75" x14ac:dyDescent="0.2">
      <c r="B61" s="17"/>
      <c r="C61" s="20"/>
      <c r="D61" s="17"/>
      <c r="E61" s="17">
        <v>3227</v>
      </c>
      <c r="F61" s="17" t="s">
        <v>93</v>
      </c>
      <c r="G61" s="16">
        <v>418.5</v>
      </c>
      <c r="H61" s="16">
        <v>330</v>
      </c>
      <c r="I61" s="16">
        <v>330</v>
      </c>
      <c r="J61" s="19">
        <v>309.5</v>
      </c>
      <c r="K61" s="13"/>
      <c r="L61" s="13"/>
    </row>
    <row r="62" spans="2:12" ht="15.75" x14ac:dyDescent="0.2">
      <c r="B62" s="17"/>
      <c r="C62" s="20"/>
      <c r="D62" s="17">
        <v>323</v>
      </c>
      <c r="E62" s="17"/>
      <c r="F62" s="17" t="s">
        <v>94</v>
      </c>
      <c r="G62" s="16">
        <f>SUM(G63:G71)</f>
        <v>141304.16</v>
      </c>
      <c r="H62" s="16">
        <f t="shared" ref="H62:J62" si="28">SUM(H63:H71)</f>
        <v>207728</v>
      </c>
      <c r="I62" s="16">
        <f t="shared" si="28"/>
        <v>207728</v>
      </c>
      <c r="J62" s="16">
        <f t="shared" si="28"/>
        <v>162735.19</v>
      </c>
      <c r="K62" s="13"/>
      <c r="L62" s="13"/>
    </row>
    <row r="63" spans="2:12" ht="15.75" x14ac:dyDescent="0.2">
      <c r="B63" s="17"/>
      <c r="C63" s="20"/>
      <c r="D63" s="17"/>
      <c r="E63" s="17">
        <v>3231</v>
      </c>
      <c r="F63" s="17" t="s">
        <v>95</v>
      </c>
      <c r="G63" s="16">
        <v>7645.39</v>
      </c>
      <c r="H63" s="16">
        <v>9954</v>
      </c>
      <c r="I63" s="16">
        <v>9954</v>
      </c>
      <c r="J63" s="19">
        <v>4961.41</v>
      </c>
      <c r="K63" s="13"/>
      <c r="L63" s="13"/>
    </row>
    <row r="64" spans="2:12" ht="15.75" x14ac:dyDescent="0.2">
      <c r="B64" s="17"/>
      <c r="C64" s="20"/>
      <c r="D64" s="17"/>
      <c r="E64" s="17">
        <v>3232</v>
      </c>
      <c r="F64" s="17" t="s">
        <v>96</v>
      </c>
      <c r="G64" s="16">
        <v>15679.09</v>
      </c>
      <c r="H64" s="16">
        <v>18564</v>
      </c>
      <c r="I64" s="16">
        <v>18564</v>
      </c>
      <c r="J64" s="19">
        <v>19732.91</v>
      </c>
      <c r="K64" s="13"/>
      <c r="L64" s="13"/>
    </row>
    <row r="65" spans="2:12" ht="15.75" x14ac:dyDescent="0.2">
      <c r="B65" s="17"/>
      <c r="C65" s="20"/>
      <c r="D65" s="17"/>
      <c r="E65" s="17">
        <v>3233</v>
      </c>
      <c r="F65" s="17" t="s">
        <v>103</v>
      </c>
      <c r="G65" s="16">
        <v>2003.13</v>
      </c>
      <c r="H65" s="16">
        <v>10636</v>
      </c>
      <c r="I65" s="16">
        <v>10636</v>
      </c>
      <c r="J65" s="19">
        <v>10403.74</v>
      </c>
      <c r="K65" s="13"/>
      <c r="L65" s="13"/>
    </row>
    <row r="66" spans="2:12" ht="15.75" x14ac:dyDescent="0.2">
      <c r="B66" s="17"/>
      <c r="C66" s="20"/>
      <c r="D66" s="17"/>
      <c r="E66" s="17">
        <v>3234</v>
      </c>
      <c r="F66" s="17" t="s">
        <v>97</v>
      </c>
      <c r="G66" s="16">
        <v>3733.93</v>
      </c>
      <c r="H66" s="16">
        <v>6371</v>
      </c>
      <c r="I66" s="16">
        <v>6371</v>
      </c>
      <c r="J66" s="19">
        <v>4179.88</v>
      </c>
      <c r="K66" s="13"/>
      <c r="L66" s="13"/>
    </row>
    <row r="67" spans="2:12" ht="15.75" x14ac:dyDescent="0.2">
      <c r="B67" s="17"/>
      <c r="C67" s="20"/>
      <c r="D67" s="17"/>
      <c r="E67" s="17">
        <v>3235</v>
      </c>
      <c r="F67" s="17" t="s">
        <v>98</v>
      </c>
      <c r="G67" s="16">
        <v>3339.43</v>
      </c>
      <c r="H67" s="16">
        <v>10963</v>
      </c>
      <c r="I67" s="16">
        <v>10963</v>
      </c>
      <c r="J67" s="19">
        <v>5977.5</v>
      </c>
      <c r="K67" s="13"/>
      <c r="L67" s="13"/>
    </row>
    <row r="68" spans="2:12" ht="15.75" x14ac:dyDescent="0.2">
      <c r="B68" s="17"/>
      <c r="C68" s="20"/>
      <c r="D68" s="17"/>
      <c r="E68" s="17">
        <v>3236</v>
      </c>
      <c r="F68" s="17" t="s">
        <v>99</v>
      </c>
      <c r="G68" s="16">
        <v>2483.7399999999998</v>
      </c>
      <c r="H68" s="16">
        <v>3981</v>
      </c>
      <c r="I68" s="16">
        <v>3981</v>
      </c>
      <c r="J68" s="19">
        <v>3934.12</v>
      </c>
      <c r="K68" s="13"/>
      <c r="L68" s="13"/>
    </row>
    <row r="69" spans="2:12" ht="15.75" x14ac:dyDescent="0.2">
      <c r="B69" s="17"/>
      <c r="C69" s="20"/>
      <c r="D69" s="17"/>
      <c r="E69" s="17">
        <v>3237</v>
      </c>
      <c r="F69" s="17" t="s">
        <v>100</v>
      </c>
      <c r="G69" s="16">
        <v>46341.97</v>
      </c>
      <c r="H69" s="16">
        <v>73778</v>
      </c>
      <c r="I69" s="16">
        <v>73778</v>
      </c>
      <c r="J69" s="19">
        <v>40052.42</v>
      </c>
      <c r="K69" s="13"/>
      <c r="L69" s="13"/>
    </row>
    <row r="70" spans="2:12" ht="15.75" x14ac:dyDescent="0.2">
      <c r="B70" s="17"/>
      <c r="C70" s="20"/>
      <c r="D70" s="17"/>
      <c r="E70" s="17">
        <v>3238</v>
      </c>
      <c r="F70" s="17" t="s">
        <v>101</v>
      </c>
      <c r="G70" s="16">
        <v>2604</v>
      </c>
      <c r="H70" s="16">
        <v>3000</v>
      </c>
      <c r="I70" s="16">
        <v>3000</v>
      </c>
      <c r="J70" s="19">
        <v>3000</v>
      </c>
      <c r="K70" s="13"/>
      <c r="L70" s="13"/>
    </row>
    <row r="71" spans="2:12" ht="15.75" x14ac:dyDescent="0.2">
      <c r="B71" s="17"/>
      <c r="C71" s="20"/>
      <c r="D71" s="17"/>
      <c r="E71" s="17">
        <v>3239</v>
      </c>
      <c r="F71" s="17" t="s">
        <v>102</v>
      </c>
      <c r="G71" s="16">
        <v>57473.48</v>
      </c>
      <c r="H71" s="16">
        <v>70481</v>
      </c>
      <c r="I71" s="16">
        <v>70481</v>
      </c>
      <c r="J71" s="19">
        <v>70493.210000000006</v>
      </c>
      <c r="K71" s="13"/>
      <c r="L71" s="13"/>
    </row>
    <row r="72" spans="2:12" ht="30" x14ac:dyDescent="0.2">
      <c r="B72" s="17"/>
      <c r="C72" s="20"/>
      <c r="D72" s="17">
        <v>324</v>
      </c>
      <c r="E72" s="17"/>
      <c r="F72" s="18" t="s">
        <v>184</v>
      </c>
      <c r="G72" s="16">
        <f>G73</f>
        <v>0</v>
      </c>
      <c r="H72" s="16">
        <f t="shared" ref="H72:J72" si="29">H73</f>
        <v>700</v>
      </c>
      <c r="I72" s="16">
        <f t="shared" si="29"/>
        <v>700</v>
      </c>
      <c r="J72" s="16">
        <f t="shared" si="29"/>
        <v>636.46</v>
      </c>
      <c r="K72" s="13"/>
      <c r="L72" s="13"/>
    </row>
    <row r="73" spans="2:12" ht="30" x14ac:dyDescent="0.2">
      <c r="B73" s="17"/>
      <c r="C73" s="20"/>
      <c r="D73" s="17"/>
      <c r="E73" s="17">
        <v>3241</v>
      </c>
      <c r="F73" s="18" t="s">
        <v>184</v>
      </c>
      <c r="G73" s="16">
        <v>0</v>
      </c>
      <c r="H73" s="16">
        <v>700</v>
      </c>
      <c r="I73" s="16">
        <v>700</v>
      </c>
      <c r="J73" s="19">
        <v>636.46</v>
      </c>
      <c r="K73" s="13"/>
      <c r="L73" s="13"/>
    </row>
    <row r="74" spans="2:12" ht="15.75" x14ac:dyDescent="0.2">
      <c r="B74" s="17"/>
      <c r="C74" s="20"/>
      <c r="D74" s="17">
        <v>329</v>
      </c>
      <c r="E74" s="17"/>
      <c r="F74" s="17" t="s">
        <v>104</v>
      </c>
      <c r="G74" s="16">
        <f>SUM(G75:G80)</f>
        <v>17670.95</v>
      </c>
      <c r="H74" s="16">
        <f t="shared" ref="H74:J74" si="30">SUM(H75:H80)</f>
        <v>39332</v>
      </c>
      <c r="I74" s="16">
        <f t="shared" si="30"/>
        <v>39332</v>
      </c>
      <c r="J74" s="16">
        <f t="shared" si="30"/>
        <v>33375.199999999997</v>
      </c>
      <c r="K74" s="13"/>
      <c r="L74" s="13"/>
    </row>
    <row r="75" spans="2:12" ht="30" x14ac:dyDescent="0.2">
      <c r="B75" s="17"/>
      <c r="C75" s="20"/>
      <c r="D75" s="17"/>
      <c r="E75" s="17">
        <v>3291</v>
      </c>
      <c r="F75" s="18" t="s">
        <v>105</v>
      </c>
      <c r="G75" s="16">
        <v>12119.4</v>
      </c>
      <c r="H75" s="16">
        <v>14865</v>
      </c>
      <c r="I75" s="16">
        <v>14865</v>
      </c>
      <c r="J75" s="19">
        <v>12441.96</v>
      </c>
      <c r="K75" s="13"/>
      <c r="L75" s="13"/>
    </row>
    <row r="76" spans="2:12" ht="15.75" x14ac:dyDescent="0.2">
      <c r="B76" s="17"/>
      <c r="C76" s="20"/>
      <c r="D76" s="17"/>
      <c r="E76" s="17">
        <v>3292</v>
      </c>
      <c r="F76" s="17" t="s">
        <v>106</v>
      </c>
      <c r="G76" s="16">
        <v>1723.48</v>
      </c>
      <c r="H76" s="16">
        <v>4645</v>
      </c>
      <c r="I76" s="16">
        <v>4645</v>
      </c>
      <c r="J76" s="19">
        <v>1974.21</v>
      </c>
      <c r="K76" s="13"/>
      <c r="L76" s="13"/>
    </row>
    <row r="77" spans="2:12" ht="15.75" x14ac:dyDescent="0.2">
      <c r="B77" s="17"/>
      <c r="C77" s="20"/>
      <c r="D77" s="17"/>
      <c r="E77" s="17">
        <v>3293</v>
      </c>
      <c r="F77" s="17" t="s">
        <v>107</v>
      </c>
      <c r="G77" s="16">
        <v>1391.41</v>
      </c>
      <c r="H77" s="16">
        <v>4982</v>
      </c>
      <c r="I77" s="16">
        <v>4982</v>
      </c>
      <c r="J77" s="19">
        <v>3591.91</v>
      </c>
      <c r="K77" s="13"/>
      <c r="L77" s="13"/>
    </row>
    <row r="78" spans="2:12" ht="15.75" x14ac:dyDescent="0.2">
      <c r="B78" s="17"/>
      <c r="C78" s="20"/>
      <c r="D78" s="17"/>
      <c r="E78" s="17">
        <v>3294</v>
      </c>
      <c r="F78" s="17" t="s">
        <v>108</v>
      </c>
      <c r="G78" s="16">
        <v>420</v>
      </c>
      <c r="H78" s="16">
        <v>398</v>
      </c>
      <c r="I78" s="16">
        <v>398</v>
      </c>
      <c r="J78" s="19">
        <v>420</v>
      </c>
      <c r="K78" s="13"/>
      <c r="L78" s="13"/>
    </row>
    <row r="79" spans="2:12" ht="15.75" x14ac:dyDescent="0.2">
      <c r="B79" s="17"/>
      <c r="C79" s="20"/>
      <c r="D79" s="17"/>
      <c r="E79" s="17">
        <v>3295</v>
      </c>
      <c r="F79" s="17" t="s">
        <v>109</v>
      </c>
      <c r="G79" s="16">
        <v>0</v>
      </c>
      <c r="H79" s="16">
        <v>133</v>
      </c>
      <c r="I79" s="16">
        <v>133</v>
      </c>
      <c r="J79" s="19">
        <v>9.2899999999999991</v>
      </c>
      <c r="K79" s="13"/>
      <c r="L79" s="13"/>
    </row>
    <row r="80" spans="2:12" ht="15.75" x14ac:dyDescent="0.2">
      <c r="B80" s="17"/>
      <c r="C80" s="20"/>
      <c r="D80" s="17"/>
      <c r="E80" s="17">
        <v>3299</v>
      </c>
      <c r="F80" s="17" t="s">
        <v>104</v>
      </c>
      <c r="G80" s="16">
        <v>2016.66</v>
      </c>
      <c r="H80" s="16">
        <v>14309</v>
      </c>
      <c r="I80" s="16">
        <v>14309</v>
      </c>
      <c r="J80" s="19">
        <v>14937.83</v>
      </c>
      <c r="K80" s="13"/>
      <c r="L80" s="13"/>
    </row>
    <row r="81" spans="2:12" x14ac:dyDescent="0.2">
      <c r="B81" s="17"/>
      <c r="C81" s="17">
        <v>34</v>
      </c>
      <c r="D81" s="17"/>
      <c r="E81" s="17"/>
      <c r="F81" s="17" t="s">
        <v>110</v>
      </c>
      <c r="G81" s="16">
        <f>G82</f>
        <v>0.32</v>
      </c>
      <c r="H81" s="16">
        <f t="shared" ref="H81:J81" si="31">H82</f>
        <v>266</v>
      </c>
      <c r="I81" s="16">
        <f t="shared" si="31"/>
        <v>266</v>
      </c>
      <c r="J81" s="16">
        <f t="shared" si="31"/>
        <v>0</v>
      </c>
      <c r="K81" s="13"/>
      <c r="L81" s="13"/>
    </row>
    <row r="82" spans="2:12" ht="15.75" x14ac:dyDescent="0.2">
      <c r="B82" s="17"/>
      <c r="C82" s="20"/>
      <c r="D82" s="17">
        <v>343</v>
      </c>
      <c r="E82" s="17"/>
      <c r="F82" s="17" t="s">
        <v>111</v>
      </c>
      <c r="G82" s="16">
        <f>SUM(G83:G84)</f>
        <v>0.32</v>
      </c>
      <c r="H82" s="16">
        <f>SUM(H83:H84)</f>
        <v>266</v>
      </c>
      <c r="I82" s="16">
        <f>SUM(I83:I84)</f>
        <v>266</v>
      </c>
      <c r="J82" s="16">
        <f>SUM(J83:J84)</f>
        <v>0</v>
      </c>
      <c r="K82" s="13"/>
      <c r="L82" s="13"/>
    </row>
    <row r="83" spans="2:12" ht="15.75" x14ac:dyDescent="0.2">
      <c r="B83" s="17"/>
      <c r="C83" s="20"/>
      <c r="D83" s="17"/>
      <c r="E83" s="17">
        <v>3431</v>
      </c>
      <c r="F83" s="17" t="s">
        <v>113</v>
      </c>
      <c r="G83" s="16">
        <v>0</v>
      </c>
      <c r="H83" s="16">
        <v>133</v>
      </c>
      <c r="I83" s="16">
        <v>133</v>
      </c>
      <c r="J83" s="19">
        <v>0</v>
      </c>
      <c r="K83" s="13"/>
      <c r="L83" s="13"/>
    </row>
    <row r="84" spans="2:12" ht="15.75" x14ac:dyDescent="0.2">
      <c r="B84" s="17"/>
      <c r="C84" s="20"/>
      <c r="D84" s="17"/>
      <c r="E84" s="17">
        <v>3433</v>
      </c>
      <c r="F84" s="17" t="s">
        <v>112</v>
      </c>
      <c r="G84" s="16">
        <v>0.32</v>
      </c>
      <c r="H84" s="16">
        <v>133</v>
      </c>
      <c r="I84" s="16">
        <v>133</v>
      </c>
      <c r="J84" s="19">
        <v>0</v>
      </c>
      <c r="K84" s="13"/>
      <c r="L84" s="13"/>
    </row>
    <row r="85" spans="2:12" ht="30" x14ac:dyDescent="0.2">
      <c r="B85" s="17"/>
      <c r="C85" s="17">
        <v>37</v>
      </c>
      <c r="D85" s="17"/>
      <c r="E85" s="17"/>
      <c r="F85" s="18" t="s">
        <v>114</v>
      </c>
      <c r="G85" s="16">
        <f>G86</f>
        <v>1852.03</v>
      </c>
      <c r="H85" s="16">
        <f t="shared" ref="H85:J85" si="32">H86</f>
        <v>2048</v>
      </c>
      <c r="I85" s="16">
        <f t="shared" si="32"/>
        <v>2048</v>
      </c>
      <c r="J85" s="16">
        <f t="shared" si="32"/>
        <v>1188.96</v>
      </c>
      <c r="K85" s="13">
        <f t="shared" si="17"/>
        <v>64.197664184705445</v>
      </c>
      <c r="L85" s="13">
        <f t="shared" si="18"/>
        <v>58.0546875</v>
      </c>
    </row>
    <row r="86" spans="2:12" ht="30" x14ac:dyDescent="0.2">
      <c r="B86" s="17"/>
      <c r="C86" s="17"/>
      <c r="D86" s="17">
        <v>372</v>
      </c>
      <c r="E86" s="17"/>
      <c r="F86" s="18" t="s">
        <v>115</v>
      </c>
      <c r="G86" s="16">
        <f>G87</f>
        <v>1852.03</v>
      </c>
      <c r="H86" s="16">
        <f t="shared" ref="H86:J86" si="33">H87</f>
        <v>2048</v>
      </c>
      <c r="I86" s="16">
        <f t="shared" si="33"/>
        <v>2048</v>
      </c>
      <c r="J86" s="16">
        <f t="shared" si="33"/>
        <v>1188.96</v>
      </c>
      <c r="K86" s="13"/>
      <c r="L86" s="13"/>
    </row>
    <row r="87" spans="2:12" x14ac:dyDescent="0.2">
      <c r="B87" s="17"/>
      <c r="C87" s="17"/>
      <c r="D87" s="17">
        <v>3721</v>
      </c>
      <c r="E87" s="17"/>
      <c r="F87" s="17" t="s">
        <v>116</v>
      </c>
      <c r="G87" s="16">
        <v>1852.03</v>
      </c>
      <c r="H87" s="16">
        <v>2048</v>
      </c>
      <c r="I87" s="16">
        <v>2048</v>
      </c>
      <c r="J87" s="19">
        <v>1188.96</v>
      </c>
      <c r="K87" s="13"/>
      <c r="L87" s="13"/>
    </row>
    <row r="88" spans="2:12" ht="31.5" x14ac:dyDescent="0.25">
      <c r="B88" s="23">
        <v>4</v>
      </c>
      <c r="C88" s="23"/>
      <c r="D88" s="23"/>
      <c r="E88" s="23"/>
      <c r="F88" s="24" t="s">
        <v>6</v>
      </c>
      <c r="G88" s="22">
        <f>G89+G92+G101</f>
        <v>10122.52</v>
      </c>
      <c r="H88" s="22">
        <f t="shared" ref="H88:J88" si="34">H89+H92+H101</f>
        <v>27810</v>
      </c>
      <c r="I88" s="22">
        <f t="shared" si="34"/>
        <v>27810</v>
      </c>
      <c r="J88" s="22">
        <f t="shared" si="34"/>
        <v>11921.81</v>
      </c>
      <c r="K88" s="14">
        <f t="shared" ref="K88:K89" si="35">(J88/G88)*100</f>
        <v>117.77511923908276</v>
      </c>
      <c r="L88" s="14">
        <f t="shared" si="18"/>
        <v>42.868788205681405</v>
      </c>
    </row>
    <row r="89" spans="2:12" ht="30" x14ac:dyDescent="0.2">
      <c r="B89" s="15"/>
      <c r="C89" s="15">
        <v>41</v>
      </c>
      <c r="D89" s="15"/>
      <c r="E89" s="15"/>
      <c r="F89" s="25" t="s">
        <v>7</v>
      </c>
      <c r="G89" s="16">
        <f>G90</f>
        <v>2027.4</v>
      </c>
      <c r="H89" s="16">
        <f t="shared" ref="H89:J89" si="36">H90</f>
        <v>2654</v>
      </c>
      <c r="I89" s="16">
        <f t="shared" si="36"/>
        <v>2654</v>
      </c>
      <c r="J89" s="16">
        <f t="shared" si="36"/>
        <v>1097.98</v>
      </c>
      <c r="K89" s="13">
        <f t="shared" si="35"/>
        <v>54.157048436421029</v>
      </c>
      <c r="L89" s="13">
        <f t="shared" si="18"/>
        <v>41.370761115297668</v>
      </c>
    </row>
    <row r="90" spans="2:12" x14ac:dyDescent="0.2">
      <c r="B90" s="15"/>
      <c r="C90" s="15"/>
      <c r="D90" s="17">
        <v>412</v>
      </c>
      <c r="E90" s="17"/>
      <c r="F90" s="17" t="s">
        <v>117</v>
      </c>
      <c r="G90" s="16">
        <f>G91</f>
        <v>2027.4</v>
      </c>
      <c r="H90" s="16">
        <f t="shared" ref="H90:J90" si="37">H91</f>
        <v>2654</v>
      </c>
      <c r="I90" s="16">
        <f t="shared" si="37"/>
        <v>2654</v>
      </c>
      <c r="J90" s="16">
        <f t="shared" si="37"/>
        <v>1097.98</v>
      </c>
      <c r="K90" s="13"/>
      <c r="L90" s="13"/>
    </row>
    <row r="91" spans="2:12" x14ac:dyDescent="0.2">
      <c r="B91" s="15"/>
      <c r="C91" s="15"/>
      <c r="D91" s="17"/>
      <c r="E91" s="17">
        <v>4123</v>
      </c>
      <c r="F91" s="17" t="s">
        <v>118</v>
      </c>
      <c r="G91" s="16">
        <v>2027.4</v>
      </c>
      <c r="H91" s="16">
        <v>2654</v>
      </c>
      <c r="I91" s="26">
        <v>2654</v>
      </c>
      <c r="J91" s="19">
        <v>1097.98</v>
      </c>
      <c r="K91" s="13"/>
      <c r="L91" s="13"/>
    </row>
    <row r="92" spans="2:12" ht="30" x14ac:dyDescent="0.2">
      <c r="B92" s="15"/>
      <c r="C92" s="15">
        <v>42</v>
      </c>
      <c r="D92" s="15"/>
      <c r="E92" s="15"/>
      <c r="F92" s="25" t="s">
        <v>119</v>
      </c>
      <c r="G92" s="16">
        <f>G93+G99</f>
        <v>8095.12</v>
      </c>
      <c r="H92" s="16">
        <f t="shared" ref="H92:J92" si="38">H93+H99</f>
        <v>25156</v>
      </c>
      <c r="I92" s="16">
        <f t="shared" si="38"/>
        <v>25156</v>
      </c>
      <c r="J92" s="16">
        <f t="shared" si="38"/>
        <v>10823.83</v>
      </c>
      <c r="K92" s="13">
        <f t="shared" ref="K92" si="39">(J92/G92)*100</f>
        <v>133.70808585913488</v>
      </c>
      <c r="L92" s="13">
        <f t="shared" ref="L92" si="40">(J92/I92)*100</f>
        <v>43.026832564795676</v>
      </c>
    </row>
    <row r="93" spans="2:12" x14ac:dyDescent="0.2">
      <c r="B93" s="15"/>
      <c r="C93" s="15"/>
      <c r="D93" s="17">
        <v>422</v>
      </c>
      <c r="E93" s="17"/>
      <c r="F93" s="17" t="s">
        <v>120</v>
      </c>
      <c r="G93" s="16">
        <f>SUM(G94:G98)</f>
        <v>8095.12</v>
      </c>
      <c r="H93" s="16">
        <f t="shared" ref="H93:J93" si="41">SUM(H94:H98)</f>
        <v>20909</v>
      </c>
      <c r="I93" s="16">
        <f t="shared" si="41"/>
        <v>20909</v>
      </c>
      <c r="J93" s="16">
        <f t="shared" si="41"/>
        <v>10823.83</v>
      </c>
      <c r="K93" s="13"/>
      <c r="L93" s="13"/>
    </row>
    <row r="94" spans="2:12" x14ac:dyDescent="0.2">
      <c r="B94" s="15"/>
      <c r="C94" s="15"/>
      <c r="D94" s="17"/>
      <c r="E94" s="17">
        <v>4221</v>
      </c>
      <c r="F94" s="17" t="s">
        <v>121</v>
      </c>
      <c r="G94" s="16">
        <v>6380.7</v>
      </c>
      <c r="H94" s="16">
        <v>16273</v>
      </c>
      <c r="I94" s="16">
        <v>16273</v>
      </c>
      <c r="J94" s="16">
        <v>10183.83</v>
      </c>
      <c r="K94" s="13"/>
      <c r="L94" s="13"/>
    </row>
    <row r="95" spans="2:12" x14ac:dyDescent="0.2">
      <c r="B95" s="15"/>
      <c r="C95" s="15"/>
      <c r="D95" s="17"/>
      <c r="E95" s="17">
        <v>4222</v>
      </c>
      <c r="F95" s="17" t="s">
        <v>125</v>
      </c>
      <c r="G95" s="16">
        <v>319.99</v>
      </c>
      <c r="H95" s="16">
        <v>1327</v>
      </c>
      <c r="I95" s="16">
        <v>1327</v>
      </c>
      <c r="J95" s="16">
        <v>0</v>
      </c>
      <c r="K95" s="13"/>
      <c r="L95" s="13"/>
    </row>
    <row r="96" spans="2:12" x14ac:dyDescent="0.2">
      <c r="B96" s="15"/>
      <c r="C96" s="15"/>
      <c r="D96" s="17"/>
      <c r="E96" s="17">
        <v>4223</v>
      </c>
      <c r="F96" s="17" t="s">
        <v>122</v>
      </c>
      <c r="G96" s="16">
        <v>0</v>
      </c>
      <c r="H96" s="16">
        <v>1327</v>
      </c>
      <c r="I96" s="16">
        <v>1327</v>
      </c>
      <c r="J96" s="16">
        <v>0</v>
      </c>
      <c r="K96" s="13"/>
      <c r="L96" s="13"/>
    </row>
    <row r="97" spans="2:12" x14ac:dyDescent="0.2">
      <c r="B97" s="15"/>
      <c r="C97" s="15"/>
      <c r="D97" s="17"/>
      <c r="E97" s="17">
        <v>4224</v>
      </c>
      <c r="F97" s="17" t="s">
        <v>124</v>
      </c>
      <c r="G97" s="16">
        <v>0</v>
      </c>
      <c r="H97" s="16">
        <v>1328</v>
      </c>
      <c r="I97" s="16">
        <v>1328</v>
      </c>
      <c r="J97" s="16">
        <v>0</v>
      </c>
      <c r="K97" s="13"/>
      <c r="L97" s="13"/>
    </row>
    <row r="98" spans="2:12" x14ac:dyDescent="0.2">
      <c r="B98" s="15"/>
      <c r="C98" s="15"/>
      <c r="D98" s="17"/>
      <c r="E98" s="17">
        <v>4227</v>
      </c>
      <c r="F98" s="17" t="s">
        <v>123</v>
      </c>
      <c r="G98" s="16">
        <v>1394.43</v>
      </c>
      <c r="H98" s="16">
        <v>654</v>
      </c>
      <c r="I98" s="26">
        <v>654</v>
      </c>
      <c r="J98" s="19">
        <v>640</v>
      </c>
      <c r="K98" s="13"/>
      <c r="L98" s="13"/>
    </row>
    <row r="99" spans="2:12" x14ac:dyDescent="0.2">
      <c r="B99" s="15"/>
      <c r="C99" s="15"/>
      <c r="D99" s="17">
        <v>426</v>
      </c>
      <c r="E99" s="17"/>
      <c r="F99" s="17" t="s">
        <v>128</v>
      </c>
      <c r="G99" s="16">
        <f>G100</f>
        <v>0</v>
      </c>
      <c r="H99" s="16">
        <f t="shared" ref="H99:I99" si="42">H100</f>
        <v>4247</v>
      </c>
      <c r="I99" s="16">
        <f t="shared" si="42"/>
        <v>4247</v>
      </c>
      <c r="J99" s="16">
        <f t="shared" ref="J99" si="43">J100</f>
        <v>0</v>
      </c>
      <c r="K99" s="13"/>
      <c r="L99" s="13"/>
    </row>
    <row r="100" spans="2:12" x14ac:dyDescent="0.2">
      <c r="B100" s="15"/>
      <c r="C100" s="15"/>
      <c r="D100" s="17"/>
      <c r="E100" s="17">
        <v>4262</v>
      </c>
      <c r="F100" s="17" t="s">
        <v>129</v>
      </c>
      <c r="G100" s="16">
        <v>0</v>
      </c>
      <c r="H100" s="16">
        <v>4247</v>
      </c>
      <c r="I100" s="26">
        <v>4247</v>
      </c>
      <c r="J100" s="19">
        <v>0</v>
      </c>
      <c r="K100" s="13"/>
      <c r="L100" s="13"/>
    </row>
    <row r="101" spans="2:12" ht="30" x14ac:dyDescent="0.2">
      <c r="B101" s="15"/>
      <c r="C101" s="15">
        <v>45</v>
      </c>
      <c r="D101" s="15"/>
      <c r="E101" s="15"/>
      <c r="F101" s="25" t="s">
        <v>126</v>
      </c>
      <c r="G101" s="16">
        <f>G102</f>
        <v>0</v>
      </c>
      <c r="H101" s="16">
        <f t="shared" ref="H101" si="44">H102</f>
        <v>0</v>
      </c>
      <c r="I101" s="16">
        <f t="shared" ref="I101" si="45">I102</f>
        <v>0</v>
      </c>
      <c r="J101" s="16">
        <f t="shared" ref="J101" si="46">J102</f>
        <v>0</v>
      </c>
      <c r="K101" s="13"/>
      <c r="L101" s="13"/>
    </row>
    <row r="102" spans="2:12" x14ac:dyDescent="0.2">
      <c r="B102" s="15"/>
      <c r="C102" s="15"/>
      <c r="D102" s="17">
        <v>451</v>
      </c>
      <c r="E102" s="17"/>
      <c r="F102" s="17" t="s">
        <v>127</v>
      </c>
      <c r="G102" s="16">
        <f>SUM(G103:G107)</f>
        <v>0</v>
      </c>
      <c r="H102" s="16">
        <f t="shared" ref="H102" si="47">SUM(H103:H107)</f>
        <v>0</v>
      </c>
      <c r="I102" s="16">
        <f t="shared" ref="I102" si="48">SUM(I103:I107)</f>
        <v>0</v>
      </c>
      <c r="J102" s="16">
        <f t="shared" ref="J102" si="49">SUM(J103:J107)</f>
        <v>0</v>
      </c>
      <c r="K102" s="13"/>
      <c r="L102" s="13"/>
    </row>
    <row r="103" spans="2:12" x14ac:dyDescent="0.2">
      <c r="B103" s="15"/>
      <c r="C103" s="15"/>
      <c r="D103" s="17"/>
      <c r="E103" s="17">
        <v>4511</v>
      </c>
      <c r="F103" s="17" t="s">
        <v>127</v>
      </c>
      <c r="G103" s="16">
        <v>0</v>
      </c>
      <c r="H103" s="16">
        <v>0</v>
      </c>
      <c r="I103" s="16">
        <v>0</v>
      </c>
      <c r="J103" s="16">
        <v>0</v>
      </c>
      <c r="K103" s="13"/>
      <c r="L103" s="13"/>
    </row>
  </sheetData>
  <mergeCells count="7">
    <mergeCell ref="B3:L3"/>
    <mergeCell ref="B5:L5"/>
    <mergeCell ref="B7:L7"/>
    <mergeCell ref="B38:F38"/>
    <mergeCell ref="B10:F10"/>
    <mergeCell ref="B37:F37"/>
    <mergeCell ref="B9:F9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28"/>
  <sheetViews>
    <sheetView workbookViewId="0">
      <selection activeCell="H24" sqref="H24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customHeight="1" x14ac:dyDescent="0.2">
      <c r="B3" s="117" t="s">
        <v>43</v>
      </c>
      <c r="C3" s="117"/>
      <c r="D3" s="117"/>
      <c r="E3" s="117"/>
      <c r="F3" s="117"/>
      <c r="G3" s="117"/>
      <c r="H3" s="117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187</v>
      </c>
      <c r="D5" s="48" t="s">
        <v>180</v>
      </c>
      <c r="E5" s="48" t="s">
        <v>181</v>
      </c>
      <c r="F5" s="48" t="s">
        <v>186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x14ac:dyDescent="0.25">
      <c r="B7" s="11" t="s">
        <v>54</v>
      </c>
      <c r="C7" s="28">
        <f t="shared" ref="C7" si="0">C8+C10+C12+C14</f>
        <v>824664.24</v>
      </c>
      <c r="D7" s="28">
        <f t="shared" ref="D7:F7" si="1">D8+D10+D12+D14</f>
        <v>975599</v>
      </c>
      <c r="E7" s="28">
        <f t="shared" si="1"/>
        <v>975599</v>
      </c>
      <c r="F7" s="28">
        <f t="shared" si="1"/>
        <v>947527.10000000009</v>
      </c>
      <c r="G7" s="14">
        <f>(F7/C7)*100</f>
        <v>114.89853131014873</v>
      </c>
      <c r="H7" s="14">
        <f t="shared" ref="H7" si="2">(F7/E7)*100</f>
        <v>97.122598526648758</v>
      </c>
    </row>
    <row r="8" spans="2:8" ht="15.75" x14ac:dyDescent="0.25">
      <c r="B8" s="11" t="s">
        <v>21</v>
      </c>
      <c r="C8" s="22">
        <f t="shared" ref="C8:F8" si="3">C9</f>
        <v>196692.64</v>
      </c>
      <c r="D8" s="22">
        <f t="shared" si="3"/>
        <v>268000</v>
      </c>
      <c r="E8" s="22">
        <f t="shared" si="3"/>
        <v>268000</v>
      </c>
      <c r="F8" s="22">
        <f t="shared" si="3"/>
        <v>240780.3</v>
      </c>
      <c r="G8" s="14">
        <f>(F8/C8)*100</f>
        <v>122.41449400445281</v>
      </c>
      <c r="H8" s="14">
        <f t="shared" ref="H8:H15" si="4">(F8/E8)*100</f>
        <v>89.843395522388064</v>
      </c>
    </row>
    <row r="9" spans="2:8" x14ac:dyDescent="0.2">
      <c r="B9" s="29" t="s">
        <v>22</v>
      </c>
      <c r="C9" s="30">
        <v>196692.64</v>
      </c>
      <c r="D9" s="16">
        <v>268000</v>
      </c>
      <c r="E9" s="16">
        <v>268000</v>
      </c>
      <c r="F9" s="30">
        <v>240780.3</v>
      </c>
      <c r="G9" s="13">
        <f>(F9/C9)*100</f>
        <v>122.41449400445281</v>
      </c>
      <c r="H9" s="13">
        <f t="shared" si="4"/>
        <v>89.843395522388064</v>
      </c>
    </row>
    <row r="10" spans="2:8" ht="15.75" x14ac:dyDescent="0.25">
      <c r="B10" s="11" t="s">
        <v>130</v>
      </c>
      <c r="C10" s="22">
        <f t="shared" ref="C10:F10" si="5">C11</f>
        <v>622771.6</v>
      </c>
      <c r="D10" s="22">
        <f t="shared" si="5"/>
        <v>703894</v>
      </c>
      <c r="E10" s="22">
        <f t="shared" si="5"/>
        <v>703894</v>
      </c>
      <c r="F10" s="22">
        <f t="shared" si="5"/>
        <v>702548.8</v>
      </c>
      <c r="G10" s="14">
        <f t="shared" ref="G10:G22" si="6">(F10/C10)*100</f>
        <v>112.81002537687976</v>
      </c>
      <c r="H10" s="14">
        <f t="shared" ref="H10:H22" si="7">(F10/E10)*100</f>
        <v>99.808891679713142</v>
      </c>
    </row>
    <row r="11" spans="2:8" ht="30" x14ac:dyDescent="0.2">
      <c r="B11" s="31" t="s">
        <v>131</v>
      </c>
      <c r="C11" s="30">
        <v>622771.6</v>
      </c>
      <c r="D11" s="16">
        <v>703894</v>
      </c>
      <c r="E11" s="26">
        <v>703894</v>
      </c>
      <c r="F11" s="30">
        <v>702548.8</v>
      </c>
      <c r="G11" s="13">
        <f>(F11/C11)*100</f>
        <v>112.81002537687976</v>
      </c>
      <c r="H11" s="13">
        <f t="shared" si="4"/>
        <v>99.808891679713142</v>
      </c>
    </row>
    <row r="12" spans="2:8" ht="15.75" x14ac:dyDescent="0.25">
      <c r="B12" s="11" t="s">
        <v>132</v>
      </c>
      <c r="C12" s="22">
        <f t="shared" ref="C12:F12" si="8">C13</f>
        <v>200</v>
      </c>
      <c r="D12" s="22">
        <f t="shared" si="8"/>
        <v>1527</v>
      </c>
      <c r="E12" s="22">
        <f t="shared" si="8"/>
        <v>1527</v>
      </c>
      <c r="F12" s="22">
        <f t="shared" si="8"/>
        <v>2020</v>
      </c>
      <c r="G12" s="14">
        <f t="shared" ref="G12:G15" si="9">(F12/C12)*100</f>
        <v>1010</v>
      </c>
      <c r="H12" s="14">
        <f t="shared" si="7"/>
        <v>132.28552717747218</v>
      </c>
    </row>
    <row r="13" spans="2:8" x14ac:dyDescent="0.2">
      <c r="B13" s="31" t="s">
        <v>133</v>
      </c>
      <c r="C13" s="30">
        <v>200</v>
      </c>
      <c r="D13" s="16">
        <v>1527</v>
      </c>
      <c r="E13" s="26">
        <v>1527</v>
      </c>
      <c r="F13" s="30">
        <v>2020</v>
      </c>
      <c r="G13" s="13">
        <f t="shared" si="9"/>
        <v>1010</v>
      </c>
      <c r="H13" s="13">
        <f t="shared" si="4"/>
        <v>132.28552717747218</v>
      </c>
    </row>
    <row r="14" spans="2:8" ht="15.75" x14ac:dyDescent="0.25">
      <c r="B14" s="11" t="s">
        <v>134</v>
      </c>
      <c r="C14" s="22">
        <f t="shared" ref="C14:F14" si="10">C15</f>
        <v>5000</v>
      </c>
      <c r="D14" s="22">
        <f t="shared" si="10"/>
        <v>2178</v>
      </c>
      <c r="E14" s="22">
        <f t="shared" si="10"/>
        <v>2178</v>
      </c>
      <c r="F14" s="22">
        <f t="shared" si="10"/>
        <v>2178</v>
      </c>
      <c r="G14" s="14">
        <f t="shared" si="9"/>
        <v>43.56</v>
      </c>
      <c r="H14" s="14">
        <f t="shared" si="4"/>
        <v>100</v>
      </c>
    </row>
    <row r="15" spans="2:8" x14ac:dyDescent="0.2">
      <c r="B15" s="31" t="s">
        <v>135</v>
      </c>
      <c r="C15" s="30">
        <v>5000</v>
      </c>
      <c r="D15" s="16">
        <v>2178</v>
      </c>
      <c r="E15" s="26">
        <v>2178</v>
      </c>
      <c r="F15" s="30">
        <v>2178</v>
      </c>
      <c r="G15" s="13">
        <f t="shared" si="9"/>
        <v>43.56</v>
      </c>
      <c r="H15" s="13">
        <f t="shared" si="4"/>
        <v>100</v>
      </c>
    </row>
    <row r="16" spans="2:8" ht="15.75" customHeight="1" x14ac:dyDescent="0.25">
      <c r="B16" s="11" t="s">
        <v>55</v>
      </c>
      <c r="C16" s="22">
        <f t="shared" ref="C16" si="11">C17+C19+C21+C23</f>
        <v>1013452.76</v>
      </c>
      <c r="D16" s="22">
        <f t="shared" ref="D16:F16" si="12">D17+D19+D21+D23</f>
        <v>1329496</v>
      </c>
      <c r="E16" s="22">
        <f t="shared" si="12"/>
        <v>1329496</v>
      </c>
      <c r="F16" s="22">
        <f t="shared" si="12"/>
        <v>1118409.8</v>
      </c>
      <c r="G16" s="14">
        <f t="shared" si="6"/>
        <v>110.35638207744385</v>
      </c>
      <c r="H16" s="14">
        <f t="shared" si="7"/>
        <v>84.122840535059908</v>
      </c>
    </row>
    <row r="17" spans="2:11" ht="15.75" x14ac:dyDescent="0.25">
      <c r="B17" s="11" t="s">
        <v>21</v>
      </c>
      <c r="C17" s="22">
        <f t="shared" ref="C17:F17" si="13">C18</f>
        <v>196692.64</v>
      </c>
      <c r="D17" s="22">
        <f t="shared" si="13"/>
        <v>268000</v>
      </c>
      <c r="E17" s="22">
        <f t="shared" si="13"/>
        <v>268000</v>
      </c>
      <c r="F17" s="22">
        <f t="shared" si="13"/>
        <v>240780.3</v>
      </c>
      <c r="G17" s="14">
        <f t="shared" si="6"/>
        <v>122.41449400445281</v>
      </c>
      <c r="H17" s="14">
        <f t="shared" si="7"/>
        <v>89.843395522388064</v>
      </c>
    </row>
    <row r="18" spans="2:11" x14ac:dyDescent="0.2">
      <c r="B18" s="29" t="s">
        <v>22</v>
      </c>
      <c r="C18" s="30">
        <v>196692.64</v>
      </c>
      <c r="D18" s="16">
        <v>268000</v>
      </c>
      <c r="E18" s="16">
        <v>268000</v>
      </c>
      <c r="F18" s="30">
        <v>240780.3</v>
      </c>
      <c r="G18" s="13">
        <f>(F18/C18)*100</f>
        <v>122.41449400445281</v>
      </c>
      <c r="H18" s="13">
        <f t="shared" si="7"/>
        <v>89.843395522388064</v>
      </c>
    </row>
    <row r="19" spans="2:11" ht="15.75" x14ac:dyDescent="0.25">
      <c r="B19" s="11" t="s">
        <v>130</v>
      </c>
      <c r="C19" s="22">
        <f t="shared" ref="C19:F19" si="14">C20</f>
        <v>815818.84</v>
      </c>
      <c r="D19" s="22">
        <f t="shared" si="14"/>
        <v>1052459</v>
      </c>
      <c r="E19" s="22">
        <f t="shared" si="14"/>
        <v>1052459</v>
      </c>
      <c r="F19" s="22">
        <f t="shared" si="14"/>
        <v>869921.8</v>
      </c>
      <c r="G19" s="14">
        <f t="shared" si="6"/>
        <v>106.63173701651706</v>
      </c>
      <c r="H19" s="14">
        <f t="shared" si="7"/>
        <v>82.656122471279176</v>
      </c>
    </row>
    <row r="20" spans="2:11" ht="30" x14ac:dyDescent="0.2">
      <c r="B20" s="31" t="s">
        <v>131</v>
      </c>
      <c r="C20" s="30">
        <v>815818.84</v>
      </c>
      <c r="D20" s="16">
        <v>1052459</v>
      </c>
      <c r="E20" s="26">
        <v>1052459</v>
      </c>
      <c r="F20" s="30">
        <v>869921.8</v>
      </c>
      <c r="G20" s="13">
        <f t="shared" si="6"/>
        <v>106.63173701651706</v>
      </c>
      <c r="H20" s="13">
        <f t="shared" si="7"/>
        <v>82.656122471279176</v>
      </c>
    </row>
    <row r="21" spans="2:11" ht="15.75" x14ac:dyDescent="0.25">
      <c r="B21" s="11" t="s">
        <v>132</v>
      </c>
      <c r="C21" s="22">
        <f t="shared" ref="C21:F21" si="15">C22</f>
        <v>941.28</v>
      </c>
      <c r="D21" s="22">
        <f t="shared" si="15"/>
        <v>1527</v>
      </c>
      <c r="E21" s="22">
        <f t="shared" si="15"/>
        <v>1527</v>
      </c>
      <c r="F21" s="22">
        <f t="shared" si="15"/>
        <v>200</v>
      </c>
      <c r="G21" s="14">
        <f t="shared" si="6"/>
        <v>21.24766275709672</v>
      </c>
      <c r="H21" s="14">
        <f t="shared" si="7"/>
        <v>13.097576948264573</v>
      </c>
    </row>
    <row r="22" spans="2:11" x14ac:dyDescent="0.2">
      <c r="B22" s="31" t="s">
        <v>133</v>
      </c>
      <c r="C22" s="30">
        <v>941.28</v>
      </c>
      <c r="D22" s="16">
        <v>1527</v>
      </c>
      <c r="E22" s="26">
        <v>1527</v>
      </c>
      <c r="F22" s="30">
        <v>200</v>
      </c>
      <c r="G22" s="13">
        <f t="shared" si="6"/>
        <v>21.24766275709672</v>
      </c>
      <c r="H22" s="13">
        <f t="shared" si="7"/>
        <v>13.097576948264573</v>
      </c>
    </row>
    <row r="23" spans="2:11" ht="15.75" x14ac:dyDescent="0.25">
      <c r="B23" s="11" t="s">
        <v>134</v>
      </c>
      <c r="C23" s="22">
        <f t="shared" ref="C23:F23" si="16">C24</f>
        <v>0</v>
      </c>
      <c r="D23" s="22">
        <f t="shared" si="16"/>
        <v>7510</v>
      </c>
      <c r="E23" s="22">
        <f t="shared" si="16"/>
        <v>7510</v>
      </c>
      <c r="F23" s="22">
        <f t="shared" si="16"/>
        <v>7507.7</v>
      </c>
      <c r="G23" s="14"/>
      <c r="H23" s="14">
        <f t="shared" ref="H23:H24" si="17">(F23/E23)*100</f>
        <v>99.969374167776294</v>
      </c>
    </row>
    <row r="24" spans="2:11" x14ac:dyDescent="0.2">
      <c r="B24" s="31" t="s">
        <v>135</v>
      </c>
      <c r="C24" s="30">
        <v>0</v>
      </c>
      <c r="D24" s="16">
        <v>7510</v>
      </c>
      <c r="E24" s="26">
        <v>7510</v>
      </c>
      <c r="F24" s="30">
        <v>7507.7</v>
      </c>
      <c r="G24" s="13"/>
      <c r="H24" s="13">
        <f t="shared" si="17"/>
        <v>99.969374167776294</v>
      </c>
    </row>
    <row r="26" spans="2:11" ht="15" customHeight="1" x14ac:dyDescent="0.2"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2:11" ht="15.75" x14ac:dyDescent="0.2"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2:11" ht="15.75" x14ac:dyDescent="0.2">
      <c r="B28" s="32"/>
      <c r="C28" s="32"/>
      <c r="D28" s="32"/>
      <c r="E28" s="32"/>
      <c r="F28" s="32"/>
      <c r="G28" s="32"/>
      <c r="H28" s="32"/>
      <c r="I28" s="32"/>
      <c r="J28" s="32"/>
      <c r="K28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15"/>
  <sheetViews>
    <sheetView workbookViewId="0">
      <selection activeCell="D17" sqref="D17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x14ac:dyDescent="0.2">
      <c r="B3" s="117" t="s">
        <v>44</v>
      </c>
      <c r="C3" s="117"/>
      <c r="D3" s="117"/>
      <c r="E3" s="117"/>
      <c r="F3" s="117"/>
      <c r="G3" s="117"/>
      <c r="H3" s="117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187</v>
      </c>
      <c r="D5" s="48" t="s">
        <v>180</v>
      </c>
      <c r="E5" s="48" t="s">
        <v>181</v>
      </c>
      <c r="F5" s="48" t="s">
        <v>186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customHeight="1" x14ac:dyDescent="0.25">
      <c r="B7" s="11" t="s">
        <v>55</v>
      </c>
      <c r="C7" s="12">
        <f>C8</f>
        <v>1013452.76</v>
      </c>
      <c r="D7" s="12">
        <f t="shared" ref="D7:F7" si="0">D8</f>
        <v>1329496</v>
      </c>
      <c r="E7" s="12">
        <f t="shared" si="0"/>
        <v>1329496</v>
      </c>
      <c r="F7" s="12">
        <f t="shared" si="0"/>
        <v>1118409.8</v>
      </c>
      <c r="G7" s="14">
        <f t="shared" ref="G7:G11" si="1">(F7/C7)*100</f>
        <v>110.35638207744385</v>
      </c>
      <c r="H7" s="14">
        <f t="shared" ref="H7:H11" si="2">(F7/E7)*100</f>
        <v>84.122840535059908</v>
      </c>
    </row>
    <row r="8" spans="2:8" ht="15.75" customHeight="1" x14ac:dyDescent="0.25">
      <c r="B8" s="11" t="s">
        <v>9</v>
      </c>
      <c r="C8" s="12">
        <f>C9</f>
        <v>1013452.76</v>
      </c>
      <c r="D8" s="12">
        <f t="shared" ref="D8:F8" si="3">D9</f>
        <v>1329496</v>
      </c>
      <c r="E8" s="12">
        <f t="shared" si="3"/>
        <v>1329496</v>
      </c>
      <c r="F8" s="12">
        <f t="shared" si="3"/>
        <v>1118409.8</v>
      </c>
      <c r="G8" s="14">
        <f t="shared" si="1"/>
        <v>110.35638207744385</v>
      </c>
      <c r="H8" s="14">
        <f t="shared" si="2"/>
        <v>84.122840535059908</v>
      </c>
    </row>
    <row r="9" spans="2:8" ht="15.75" x14ac:dyDescent="0.25">
      <c r="B9" s="115" t="s">
        <v>136</v>
      </c>
      <c r="C9" s="12">
        <f>C10+C11</f>
        <v>1013452.76</v>
      </c>
      <c r="D9" s="12">
        <f t="shared" ref="D9:F9" si="4">D10+D11</f>
        <v>1329496</v>
      </c>
      <c r="E9" s="12">
        <f t="shared" si="4"/>
        <v>1329496</v>
      </c>
      <c r="F9" s="12">
        <f t="shared" si="4"/>
        <v>1118409.8</v>
      </c>
      <c r="G9" s="14">
        <f t="shared" si="1"/>
        <v>110.35638207744385</v>
      </c>
      <c r="H9" s="14">
        <f t="shared" si="2"/>
        <v>84.122840535059908</v>
      </c>
    </row>
    <row r="10" spans="2:8" x14ac:dyDescent="0.2">
      <c r="B10" s="34" t="s">
        <v>137</v>
      </c>
      <c r="C10" s="19">
        <v>815818.84</v>
      </c>
      <c r="D10" s="33">
        <v>1052459</v>
      </c>
      <c r="E10" s="33">
        <v>1052459</v>
      </c>
      <c r="F10" s="19">
        <v>869921.8</v>
      </c>
      <c r="G10" s="13">
        <f t="shared" si="1"/>
        <v>106.63173701651706</v>
      </c>
      <c r="H10" s="13">
        <f t="shared" si="2"/>
        <v>82.656122471279176</v>
      </c>
    </row>
    <row r="11" spans="2:8" x14ac:dyDescent="0.2">
      <c r="B11" s="34" t="s">
        <v>138</v>
      </c>
      <c r="C11" s="19">
        <v>197633.92000000001</v>
      </c>
      <c r="D11" s="33">
        <v>277037</v>
      </c>
      <c r="E11" s="33">
        <v>277037</v>
      </c>
      <c r="F11" s="19">
        <v>248488</v>
      </c>
      <c r="G11" s="13">
        <f t="shared" si="1"/>
        <v>125.73145338613938</v>
      </c>
      <c r="H11" s="13">
        <f t="shared" si="2"/>
        <v>89.694878301454324</v>
      </c>
    </row>
    <row r="13" spans="2:8" ht="15.75" x14ac:dyDescent="0.2">
      <c r="B13" s="32"/>
      <c r="C13" s="32"/>
      <c r="D13" s="32"/>
      <c r="E13" s="32"/>
      <c r="F13" s="32"/>
      <c r="G13" s="32"/>
      <c r="H13" s="32"/>
    </row>
    <row r="14" spans="2:8" ht="15.75" x14ac:dyDescent="0.2">
      <c r="B14" s="32"/>
      <c r="C14" s="32"/>
      <c r="D14" s="32"/>
      <c r="E14" s="32"/>
      <c r="F14" s="32"/>
      <c r="G14" s="32"/>
      <c r="H14" s="32"/>
    </row>
    <row r="15" spans="2:8" ht="15.75" x14ac:dyDescent="0.2">
      <c r="B15" s="32"/>
      <c r="C15" s="32"/>
      <c r="D15" s="32"/>
      <c r="E15" s="32"/>
      <c r="F15" s="32"/>
      <c r="G15" s="32"/>
      <c r="H15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23"/>
  <sheetViews>
    <sheetView workbookViewId="0">
      <selection activeCell="J8" sqref="J8"/>
    </sheetView>
  </sheetViews>
  <sheetFormatPr defaultRowHeight="15" x14ac:dyDescent="0.2"/>
  <cols>
    <col min="1" max="1" width="9.140625" style="6"/>
    <col min="2" max="2" width="7.5703125" style="6" bestFit="1" customWidth="1"/>
    <col min="3" max="3" width="8.5703125" style="6" bestFit="1" customWidth="1"/>
    <col min="4" max="4" width="8.42578125" style="6" customWidth="1"/>
    <col min="5" max="5" width="6.42578125" style="6" bestFit="1" customWidth="1"/>
    <col min="6" max="10" width="25.28515625" style="6" customWidth="1"/>
    <col min="11" max="12" width="15.7109375" style="6" customWidth="1"/>
    <col min="13" max="16384" width="9.140625" style="6"/>
  </cols>
  <sheetData>
    <row r="2" spans="2:12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5.75" customHeight="1" x14ac:dyDescent="0.2">
      <c r="B3" s="117" t="s">
        <v>13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2:12" ht="15.75" x14ac:dyDescent="0.2"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2:12" ht="18" customHeight="1" x14ac:dyDescent="0.2">
      <c r="B5" s="117" t="s">
        <v>60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5.75" customHeight="1" x14ac:dyDescent="0.2">
      <c r="B6" s="117" t="s">
        <v>45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</row>
    <row r="7" spans="2:12" ht="15.75" x14ac:dyDescent="0.2">
      <c r="B7" s="4"/>
      <c r="C7" s="4"/>
      <c r="D7" s="4"/>
      <c r="E7" s="4"/>
      <c r="F7" s="4"/>
      <c r="G7" s="4"/>
      <c r="H7" s="4"/>
      <c r="I7" s="4"/>
      <c r="J7" s="1"/>
      <c r="K7" s="1"/>
      <c r="L7" s="1"/>
    </row>
    <row r="8" spans="2:12" ht="47.25" x14ac:dyDescent="0.2">
      <c r="B8" s="118" t="s">
        <v>8</v>
      </c>
      <c r="C8" s="119"/>
      <c r="D8" s="119"/>
      <c r="E8" s="119"/>
      <c r="F8" s="120"/>
      <c r="G8" s="48" t="s">
        <v>187</v>
      </c>
      <c r="H8" s="48" t="s">
        <v>180</v>
      </c>
      <c r="I8" s="48" t="s">
        <v>181</v>
      </c>
      <c r="J8" s="48" t="s">
        <v>186</v>
      </c>
      <c r="K8" s="35" t="s">
        <v>29</v>
      </c>
      <c r="L8" s="35" t="s">
        <v>57</v>
      </c>
    </row>
    <row r="9" spans="2:12" ht="15.75" x14ac:dyDescent="0.2">
      <c r="B9" s="118">
        <v>1</v>
      </c>
      <c r="C9" s="119"/>
      <c r="D9" s="119"/>
      <c r="E9" s="119"/>
      <c r="F9" s="120"/>
      <c r="G9" s="35">
        <v>2</v>
      </c>
      <c r="H9" s="35">
        <v>3</v>
      </c>
      <c r="I9" s="35">
        <v>4</v>
      </c>
      <c r="J9" s="35">
        <v>5</v>
      </c>
      <c r="K9" s="35" t="s">
        <v>40</v>
      </c>
      <c r="L9" s="35" t="s">
        <v>41</v>
      </c>
    </row>
    <row r="10" spans="2:12" ht="31.5" x14ac:dyDescent="0.2">
      <c r="B10" s="11">
        <v>8</v>
      </c>
      <c r="C10" s="11"/>
      <c r="D10" s="11"/>
      <c r="E10" s="11"/>
      <c r="F10" s="11" t="s">
        <v>10</v>
      </c>
      <c r="G10" s="36"/>
      <c r="H10" s="36"/>
      <c r="I10" s="36"/>
      <c r="J10" s="37"/>
      <c r="K10" s="37"/>
      <c r="L10" s="37"/>
    </row>
    <row r="11" spans="2:12" ht="15.75" x14ac:dyDescent="0.2">
      <c r="B11" s="11"/>
      <c r="C11" s="15">
        <v>84</v>
      </c>
      <c r="D11" s="15"/>
      <c r="E11" s="15"/>
      <c r="F11" s="15" t="s">
        <v>15</v>
      </c>
      <c r="G11" s="36"/>
      <c r="H11" s="36"/>
      <c r="I11" s="36"/>
      <c r="J11" s="37"/>
      <c r="K11" s="37"/>
      <c r="L11" s="37"/>
    </row>
    <row r="12" spans="2:12" ht="90" x14ac:dyDescent="0.2">
      <c r="B12" s="17"/>
      <c r="C12" s="17"/>
      <c r="D12" s="17">
        <v>841</v>
      </c>
      <c r="E12" s="17"/>
      <c r="F12" s="18" t="s">
        <v>46</v>
      </c>
      <c r="G12" s="36"/>
      <c r="H12" s="36"/>
      <c r="I12" s="36"/>
      <c r="J12" s="37"/>
      <c r="K12" s="37"/>
      <c r="L12" s="37"/>
    </row>
    <row r="13" spans="2:12" ht="45" x14ac:dyDescent="0.2">
      <c r="B13" s="17"/>
      <c r="C13" s="17"/>
      <c r="D13" s="17"/>
      <c r="E13" s="17">
        <v>8413</v>
      </c>
      <c r="F13" s="18" t="s">
        <v>47</v>
      </c>
      <c r="G13" s="36"/>
      <c r="H13" s="36"/>
      <c r="I13" s="36"/>
      <c r="J13" s="37"/>
      <c r="K13" s="37"/>
      <c r="L13" s="37"/>
    </row>
    <row r="14" spans="2:12" x14ac:dyDescent="0.2">
      <c r="B14" s="17"/>
      <c r="C14" s="17"/>
      <c r="D14" s="17"/>
      <c r="E14" s="38" t="s">
        <v>24</v>
      </c>
      <c r="F14" s="39"/>
      <c r="G14" s="36"/>
      <c r="H14" s="36"/>
      <c r="I14" s="36"/>
      <c r="J14" s="37"/>
      <c r="K14" s="37"/>
      <c r="L14" s="37"/>
    </row>
    <row r="15" spans="2:12" ht="47.25" x14ac:dyDescent="0.2">
      <c r="B15" s="23">
        <v>5</v>
      </c>
      <c r="C15" s="23"/>
      <c r="D15" s="23"/>
      <c r="E15" s="23"/>
      <c r="F15" s="24" t="s">
        <v>11</v>
      </c>
      <c r="G15" s="36"/>
      <c r="H15" s="36"/>
      <c r="I15" s="36"/>
      <c r="J15" s="37"/>
      <c r="K15" s="37"/>
      <c r="L15" s="37"/>
    </row>
    <row r="16" spans="2:12" ht="45" x14ac:dyDescent="0.2">
      <c r="B16" s="15"/>
      <c r="C16" s="15">
        <v>54</v>
      </c>
      <c r="D16" s="15"/>
      <c r="E16" s="15"/>
      <c r="F16" s="25" t="s">
        <v>16</v>
      </c>
      <c r="G16" s="36"/>
      <c r="H16" s="36"/>
      <c r="I16" s="40"/>
      <c r="J16" s="37"/>
      <c r="K16" s="37"/>
      <c r="L16" s="37"/>
    </row>
    <row r="17" spans="2:12" ht="105" x14ac:dyDescent="0.2">
      <c r="B17" s="15"/>
      <c r="C17" s="15"/>
      <c r="D17" s="15">
        <v>541</v>
      </c>
      <c r="E17" s="18"/>
      <c r="F17" s="18" t="s">
        <v>48</v>
      </c>
      <c r="G17" s="36"/>
      <c r="H17" s="36"/>
      <c r="I17" s="40"/>
      <c r="J17" s="37"/>
      <c r="K17" s="37"/>
      <c r="L17" s="37"/>
    </row>
    <row r="18" spans="2:12" ht="60" x14ac:dyDescent="0.2">
      <c r="B18" s="15"/>
      <c r="C18" s="15"/>
      <c r="D18" s="15"/>
      <c r="E18" s="18">
        <v>5413</v>
      </c>
      <c r="F18" s="18" t="s">
        <v>49</v>
      </c>
      <c r="G18" s="36"/>
      <c r="H18" s="36"/>
      <c r="I18" s="40"/>
      <c r="J18" s="37"/>
      <c r="K18" s="37"/>
      <c r="L18" s="37"/>
    </row>
    <row r="19" spans="2:12" ht="15.75" x14ac:dyDescent="0.2">
      <c r="B19" s="34"/>
      <c r="C19" s="23"/>
      <c r="D19" s="23"/>
      <c r="E19" s="23"/>
      <c r="F19" s="24" t="s">
        <v>24</v>
      </c>
      <c r="G19" s="36"/>
      <c r="H19" s="36"/>
      <c r="I19" s="36"/>
      <c r="J19" s="37"/>
      <c r="K19" s="37"/>
      <c r="L19" s="37"/>
    </row>
    <row r="21" spans="2:12" ht="15.75" x14ac:dyDescent="0.2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ht="15.75" x14ac:dyDescent="0.2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2:12" ht="15.75" x14ac:dyDescent="0.2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</sheetData>
  <mergeCells count="5">
    <mergeCell ref="B8:F8"/>
    <mergeCell ref="B9:F9"/>
    <mergeCell ref="B3:L3"/>
    <mergeCell ref="B5:L5"/>
    <mergeCell ref="B6:L6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29"/>
  <sheetViews>
    <sheetView workbookViewId="0">
      <selection activeCell="F5" sqref="F5"/>
    </sheetView>
  </sheetViews>
  <sheetFormatPr defaultRowHeight="15" x14ac:dyDescent="0.2"/>
  <cols>
    <col min="1" max="1" width="9.140625" style="6"/>
    <col min="2" max="2" width="37.7109375" style="6" customWidth="1"/>
    <col min="3" max="6" width="25.28515625" style="6" customWidth="1"/>
    <col min="7" max="8" width="15.7109375" style="6" customWidth="1"/>
    <col min="9" max="16384" width="9.140625" style="6"/>
  </cols>
  <sheetData>
    <row r="2" spans="2:8" ht="15.75" x14ac:dyDescent="0.2">
      <c r="B2" s="4"/>
      <c r="C2" s="4"/>
      <c r="D2" s="4"/>
      <c r="E2" s="4"/>
      <c r="F2" s="1"/>
      <c r="G2" s="1"/>
      <c r="H2" s="1"/>
    </row>
    <row r="3" spans="2:8" ht="15.75" customHeight="1" x14ac:dyDescent="0.2">
      <c r="B3" s="117" t="s">
        <v>50</v>
      </c>
      <c r="C3" s="117"/>
      <c r="D3" s="117"/>
      <c r="E3" s="117"/>
      <c r="F3" s="117"/>
      <c r="G3" s="117"/>
      <c r="H3" s="117"/>
    </row>
    <row r="4" spans="2:8" ht="15.75" x14ac:dyDescent="0.2">
      <c r="B4" s="4"/>
      <c r="C4" s="4"/>
      <c r="D4" s="4"/>
      <c r="E4" s="4"/>
      <c r="F4" s="1"/>
      <c r="G4" s="1"/>
      <c r="H4" s="1"/>
    </row>
    <row r="5" spans="2:8" ht="47.25" x14ac:dyDescent="0.2">
      <c r="B5" s="10" t="s">
        <v>8</v>
      </c>
      <c r="C5" s="48" t="s">
        <v>187</v>
      </c>
      <c r="D5" s="48" t="s">
        <v>180</v>
      </c>
      <c r="E5" s="48" t="s">
        <v>181</v>
      </c>
      <c r="F5" s="48" t="s">
        <v>186</v>
      </c>
      <c r="G5" s="10" t="s">
        <v>29</v>
      </c>
      <c r="H5" s="10" t="s">
        <v>29</v>
      </c>
    </row>
    <row r="6" spans="2:8" ht="15.75" x14ac:dyDescent="0.2"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 t="s">
        <v>40</v>
      </c>
      <c r="H6" s="10" t="s">
        <v>41</v>
      </c>
    </row>
    <row r="7" spans="2:8" ht="15.75" x14ac:dyDescent="0.2">
      <c r="B7" s="11" t="s">
        <v>52</v>
      </c>
      <c r="C7" s="36"/>
      <c r="D7" s="36"/>
      <c r="E7" s="40"/>
      <c r="F7" s="37"/>
      <c r="G7" s="37"/>
      <c r="H7" s="37"/>
    </row>
    <row r="8" spans="2:8" ht="15.75" x14ac:dyDescent="0.2">
      <c r="B8" s="11" t="s">
        <v>21</v>
      </c>
      <c r="C8" s="36"/>
      <c r="D8" s="36"/>
      <c r="E8" s="36"/>
      <c r="F8" s="37"/>
      <c r="G8" s="37"/>
      <c r="H8" s="37"/>
    </row>
    <row r="9" spans="2:8" x14ac:dyDescent="0.2">
      <c r="B9" s="41" t="s">
        <v>22</v>
      </c>
      <c r="C9" s="36"/>
      <c r="D9" s="36"/>
      <c r="E9" s="36"/>
      <c r="F9" s="37"/>
      <c r="G9" s="37"/>
      <c r="H9" s="37"/>
    </row>
    <row r="10" spans="2:8" x14ac:dyDescent="0.2">
      <c r="B10" s="42" t="s">
        <v>23</v>
      </c>
      <c r="C10" s="36"/>
      <c r="D10" s="36"/>
      <c r="E10" s="36"/>
      <c r="F10" s="37"/>
      <c r="G10" s="37"/>
      <c r="H10" s="37"/>
    </row>
    <row r="11" spans="2:8" x14ac:dyDescent="0.2">
      <c r="B11" s="42" t="s">
        <v>24</v>
      </c>
      <c r="C11" s="36"/>
      <c r="D11" s="36"/>
      <c r="E11" s="36"/>
      <c r="F11" s="37"/>
      <c r="G11" s="37"/>
      <c r="H11" s="37"/>
    </row>
    <row r="12" spans="2:8" ht="15.75" x14ac:dyDescent="0.2">
      <c r="B12" s="11" t="s">
        <v>25</v>
      </c>
      <c r="C12" s="36"/>
      <c r="D12" s="36"/>
      <c r="E12" s="40"/>
      <c r="F12" s="37"/>
      <c r="G12" s="37"/>
      <c r="H12" s="37"/>
    </row>
    <row r="13" spans="2:8" ht="30" x14ac:dyDescent="0.2">
      <c r="B13" s="43" t="s">
        <v>26</v>
      </c>
      <c r="C13" s="36"/>
      <c r="D13" s="36"/>
      <c r="E13" s="40"/>
      <c r="F13" s="37"/>
      <c r="G13" s="37"/>
      <c r="H13" s="37"/>
    </row>
    <row r="14" spans="2:8" ht="15.75" x14ac:dyDescent="0.2">
      <c r="B14" s="11" t="s">
        <v>27</v>
      </c>
      <c r="C14" s="36"/>
      <c r="D14" s="36"/>
      <c r="E14" s="40"/>
      <c r="F14" s="37"/>
      <c r="G14" s="37"/>
      <c r="H14" s="37"/>
    </row>
    <row r="15" spans="2:8" x14ac:dyDescent="0.2">
      <c r="B15" s="43" t="s">
        <v>28</v>
      </c>
      <c r="C15" s="36"/>
      <c r="D15" s="36"/>
      <c r="E15" s="40"/>
      <c r="F15" s="37"/>
      <c r="G15" s="37"/>
      <c r="H15" s="37"/>
    </row>
    <row r="16" spans="2:8" x14ac:dyDescent="0.2">
      <c r="B16" s="15" t="s">
        <v>18</v>
      </c>
      <c r="C16" s="36"/>
      <c r="D16" s="36"/>
      <c r="E16" s="40"/>
      <c r="F16" s="37"/>
      <c r="G16" s="37"/>
      <c r="H16" s="37"/>
    </row>
    <row r="17" spans="2:8" x14ac:dyDescent="0.2">
      <c r="B17" s="43"/>
      <c r="C17" s="36"/>
      <c r="D17" s="36"/>
      <c r="E17" s="40"/>
      <c r="F17" s="37"/>
      <c r="G17" s="37"/>
      <c r="H17" s="37"/>
    </row>
    <row r="18" spans="2:8" ht="15.75" customHeight="1" x14ac:dyDescent="0.2">
      <c r="B18" s="11" t="s">
        <v>53</v>
      </c>
      <c r="C18" s="36"/>
      <c r="D18" s="36"/>
      <c r="E18" s="40"/>
      <c r="F18" s="37"/>
      <c r="G18" s="37"/>
      <c r="H18" s="37"/>
    </row>
    <row r="19" spans="2:8" ht="15.75" customHeight="1" x14ac:dyDescent="0.2">
      <c r="B19" s="11" t="s">
        <v>21</v>
      </c>
      <c r="C19" s="36"/>
      <c r="D19" s="36"/>
      <c r="E19" s="36"/>
      <c r="F19" s="37"/>
      <c r="G19" s="37"/>
      <c r="H19" s="37"/>
    </row>
    <row r="20" spans="2:8" x14ac:dyDescent="0.2">
      <c r="B20" s="41" t="s">
        <v>22</v>
      </c>
      <c r="C20" s="36"/>
      <c r="D20" s="36"/>
      <c r="E20" s="36"/>
      <c r="F20" s="37"/>
      <c r="G20" s="37"/>
      <c r="H20" s="37"/>
    </row>
    <row r="21" spans="2:8" x14ac:dyDescent="0.2">
      <c r="B21" s="42" t="s">
        <v>23</v>
      </c>
      <c r="C21" s="36"/>
      <c r="D21" s="36"/>
      <c r="E21" s="36"/>
      <c r="F21" s="37"/>
      <c r="G21" s="37"/>
      <c r="H21" s="37"/>
    </row>
    <row r="22" spans="2:8" x14ac:dyDescent="0.2">
      <c r="B22" s="42" t="s">
        <v>24</v>
      </c>
      <c r="C22" s="36"/>
      <c r="D22" s="36"/>
      <c r="E22" s="36"/>
      <c r="F22" s="37"/>
      <c r="G22" s="37"/>
      <c r="H22" s="37"/>
    </row>
    <row r="23" spans="2:8" ht="15.75" x14ac:dyDescent="0.2">
      <c r="B23" s="11" t="s">
        <v>25</v>
      </c>
      <c r="C23" s="36"/>
      <c r="D23" s="36"/>
      <c r="E23" s="40"/>
      <c r="F23" s="37"/>
      <c r="G23" s="37"/>
      <c r="H23" s="37"/>
    </row>
    <row r="24" spans="2:8" ht="30" x14ac:dyDescent="0.2">
      <c r="B24" s="43" t="s">
        <v>26</v>
      </c>
      <c r="C24" s="36"/>
      <c r="D24" s="36"/>
      <c r="E24" s="40"/>
      <c r="F24" s="37"/>
      <c r="G24" s="37"/>
      <c r="H24" s="37"/>
    </row>
    <row r="25" spans="2:8" ht="15.75" x14ac:dyDescent="0.2">
      <c r="B25" s="11" t="s">
        <v>27</v>
      </c>
      <c r="C25" s="36"/>
      <c r="D25" s="36"/>
      <c r="E25" s="40"/>
      <c r="F25" s="37"/>
      <c r="G25" s="37"/>
      <c r="H25" s="37"/>
    </row>
    <row r="26" spans="2:8" x14ac:dyDescent="0.2">
      <c r="B26" s="43" t="s">
        <v>28</v>
      </c>
      <c r="C26" s="36"/>
      <c r="D26" s="36"/>
      <c r="E26" s="40"/>
      <c r="F26" s="37"/>
      <c r="G26" s="37"/>
      <c r="H26" s="37"/>
    </row>
    <row r="27" spans="2:8" x14ac:dyDescent="0.2">
      <c r="B27" s="15" t="s">
        <v>18</v>
      </c>
      <c r="C27" s="36"/>
      <c r="D27" s="36"/>
      <c r="E27" s="40"/>
      <c r="F27" s="37"/>
      <c r="G27" s="37"/>
      <c r="H27" s="37"/>
    </row>
    <row r="29" spans="2:8" ht="15.75" x14ac:dyDescent="0.2">
      <c r="B29" s="32"/>
      <c r="C29" s="32"/>
      <c r="D29" s="32"/>
      <c r="E29" s="32"/>
      <c r="F29" s="32"/>
      <c r="G29" s="32"/>
      <c r="H29" s="32"/>
    </row>
  </sheetData>
  <mergeCells count="1">
    <mergeCell ref="B3:H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134"/>
  <sheetViews>
    <sheetView topLeftCell="A4" zoomScaleNormal="100" workbookViewId="0">
      <selection activeCell="G71" sqref="G71"/>
    </sheetView>
  </sheetViews>
  <sheetFormatPr defaultRowHeight="15" x14ac:dyDescent="0.2"/>
  <cols>
    <col min="1" max="1" width="9.140625" style="6"/>
    <col min="2" max="2" width="7.42578125" style="6" bestFit="1" customWidth="1"/>
    <col min="3" max="3" width="8.42578125" style="6" bestFit="1" customWidth="1"/>
    <col min="4" max="4" width="25.42578125" style="6" customWidth="1"/>
    <col min="5" max="5" width="39" style="6" customWidth="1"/>
    <col min="6" max="8" width="24.28515625" style="6" customWidth="1"/>
    <col min="9" max="9" width="15.7109375" style="6" customWidth="1"/>
    <col min="10" max="10" width="24.28515625" style="6" customWidth="1"/>
    <col min="11" max="16384" width="9.140625" style="6"/>
  </cols>
  <sheetData>
    <row r="2" spans="2:10" ht="15.75" x14ac:dyDescent="0.2">
      <c r="B2" s="4"/>
      <c r="C2" s="4"/>
      <c r="D2" s="4"/>
      <c r="E2" s="4"/>
      <c r="F2" s="4"/>
      <c r="G2" s="4"/>
      <c r="H2" s="4"/>
      <c r="I2" s="1"/>
      <c r="J2" s="1"/>
    </row>
    <row r="3" spans="2:10" ht="18" customHeight="1" x14ac:dyDescent="0.2">
      <c r="B3" s="117" t="s">
        <v>12</v>
      </c>
      <c r="C3" s="117"/>
      <c r="D3" s="117"/>
      <c r="E3" s="117"/>
      <c r="F3" s="117"/>
      <c r="G3" s="117"/>
      <c r="H3" s="117"/>
      <c r="I3" s="117"/>
      <c r="J3" s="8"/>
    </row>
    <row r="4" spans="2:10" ht="15.75" x14ac:dyDescent="0.2">
      <c r="B4" s="4"/>
      <c r="C4" s="4"/>
      <c r="D4" s="4"/>
      <c r="E4" s="4"/>
      <c r="F4" s="4"/>
      <c r="G4" s="4"/>
      <c r="H4" s="4"/>
      <c r="I4" s="1"/>
      <c r="J4" s="1"/>
    </row>
    <row r="5" spans="2:10" ht="15.75" x14ac:dyDescent="0.25">
      <c r="B5" s="147" t="s">
        <v>62</v>
      </c>
      <c r="C5" s="147"/>
      <c r="D5" s="147"/>
      <c r="E5" s="147"/>
      <c r="F5" s="147"/>
      <c r="G5" s="147"/>
      <c r="H5" s="147"/>
      <c r="I5" s="147"/>
    </row>
    <row r="6" spans="2:10" ht="15.75" x14ac:dyDescent="0.2">
      <c r="B6" s="4"/>
      <c r="C6" s="4"/>
      <c r="D6" s="4"/>
      <c r="E6" s="4"/>
      <c r="F6" s="4"/>
      <c r="G6" s="4"/>
      <c r="H6" s="4"/>
      <c r="I6" s="1"/>
    </row>
    <row r="7" spans="2:10" ht="31.5" x14ac:dyDescent="0.2">
      <c r="B7" s="118" t="s">
        <v>8</v>
      </c>
      <c r="C7" s="119"/>
      <c r="D7" s="119"/>
      <c r="E7" s="120"/>
      <c r="F7" s="10" t="s">
        <v>180</v>
      </c>
      <c r="G7" s="10" t="s">
        <v>181</v>
      </c>
      <c r="H7" s="10" t="s">
        <v>190</v>
      </c>
      <c r="I7" s="10" t="s">
        <v>29</v>
      </c>
    </row>
    <row r="8" spans="2:10" ht="15.75" x14ac:dyDescent="0.2">
      <c r="B8" s="118">
        <v>1</v>
      </c>
      <c r="C8" s="119"/>
      <c r="D8" s="119"/>
      <c r="E8" s="120"/>
      <c r="F8" s="10">
        <v>2</v>
      </c>
      <c r="G8" s="10">
        <v>3</v>
      </c>
      <c r="H8" s="10">
        <v>4</v>
      </c>
      <c r="I8" s="10" t="s">
        <v>51</v>
      </c>
    </row>
    <row r="9" spans="2:10" s="44" customFormat="1" ht="30" customHeight="1" x14ac:dyDescent="0.25">
      <c r="B9" s="148">
        <v>33634</v>
      </c>
      <c r="C9" s="149"/>
      <c r="D9" s="150"/>
      <c r="E9" s="74" t="s">
        <v>139</v>
      </c>
      <c r="F9" s="101">
        <f>F12</f>
        <v>1329496</v>
      </c>
      <c r="G9" s="101">
        <f t="shared" ref="G9:H9" si="0">G12</f>
        <v>1329496</v>
      </c>
      <c r="H9" s="101">
        <f t="shared" si="0"/>
        <v>1118409.8000000003</v>
      </c>
      <c r="I9" s="102">
        <f>(H9/G9)*100</f>
        <v>84.122840535059922</v>
      </c>
    </row>
    <row r="10" spans="2:10" s="44" customFormat="1" ht="30" customHeight="1" x14ac:dyDescent="0.25">
      <c r="B10" s="113">
        <v>33</v>
      </c>
      <c r="C10" s="114"/>
      <c r="D10" s="74"/>
      <c r="E10" s="74" t="s">
        <v>178</v>
      </c>
      <c r="F10" s="101">
        <f>F11</f>
        <v>1329496</v>
      </c>
      <c r="G10" s="101">
        <f t="shared" ref="G10:I10" si="1">G11</f>
        <v>1329496</v>
      </c>
      <c r="H10" s="101">
        <f t="shared" si="1"/>
        <v>1118409.8000000003</v>
      </c>
      <c r="I10" s="101">
        <f t="shared" si="1"/>
        <v>84.122840535059922</v>
      </c>
    </row>
    <row r="11" spans="2:10" s="44" customFormat="1" ht="30" customHeight="1" x14ac:dyDescent="0.25">
      <c r="B11" s="148">
        <v>3301</v>
      </c>
      <c r="C11" s="149"/>
      <c r="D11" s="150"/>
      <c r="E11" s="74" t="s">
        <v>144</v>
      </c>
      <c r="F11" s="101">
        <f>F12</f>
        <v>1329496</v>
      </c>
      <c r="G11" s="101">
        <f t="shared" ref="G11:H11" si="2">G12</f>
        <v>1329496</v>
      </c>
      <c r="H11" s="101">
        <f t="shared" si="2"/>
        <v>1118409.8000000003</v>
      </c>
      <c r="I11" s="102">
        <f t="shared" ref="I11:I13" si="3">(H11/G11)*100</f>
        <v>84.122840535059922</v>
      </c>
    </row>
    <row r="12" spans="2:10" s="44" customFormat="1" ht="30" customHeight="1" x14ac:dyDescent="0.25">
      <c r="B12" s="148" t="s">
        <v>179</v>
      </c>
      <c r="C12" s="149"/>
      <c r="D12" s="150"/>
      <c r="E12" s="74" t="s">
        <v>145</v>
      </c>
      <c r="F12" s="101">
        <f>F13+F75</f>
        <v>1329496</v>
      </c>
      <c r="G12" s="101">
        <f>G13+G75</f>
        <v>1329496</v>
      </c>
      <c r="H12" s="101">
        <f>H13+H75</f>
        <v>1118409.8000000003</v>
      </c>
      <c r="I12" s="102">
        <f t="shared" si="3"/>
        <v>84.122840535059922</v>
      </c>
    </row>
    <row r="13" spans="2:10" s="44" customFormat="1" ht="30" customHeight="1" x14ac:dyDescent="0.25">
      <c r="B13" s="151">
        <v>1040</v>
      </c>
      <c r="C13" s="152"/>
      <c r="D13" s="153"/>
      <c r="E13" s="74" t="s">
        <v>146</v>
      </c>
      <c r="F13" s="101">
        <f>F14+F58+F66</f>
        <v>277037</v>
      </c>
      <c r="G13" s="101">
        <f>G14+G58+G66</f>
        <v>277037</v>
      </c>
      <c r="H13" s="101">
        <f>H14+H58+H66</f>
        <v>248488</v>
      </c>
      <c r="I13" s="102">
        <f t="shared" si="3"/>
        <v>89.694878301454324</v>
      </c>
    </row>
    <row r="14" spans="2:10" s="44" customFormat="1" ht="30" customHeight="1" x14ac:dyDescent="0.25">
      <c r="B14" s="144">
        <v>11</v>
      </c>
      <c r="C14" s="145"/>
      <c r="D14" s="146"/>
      <c r="E14" s="97" t="s">
        <v>140</v>
      </c>
      <c r="F14" s="103">
        <f>F15+F51</f>
        <v>268000</v>
      </c>
      <c r="G14" s="103">
        <f t="shared" ref="G14:H14" si="4">G15+G51</f>
        <v>268000</v>
      </c>
      <c r="H14" s="103">
        <f t="shared" si="4"/>
        <v>240780.3</v>
      </c>
      <c r="I14" s="104">
        <f t="shared" ref="I14:I77" si="5">(H14/G14)*100</f>
        <v>89.843395522388064</v>
      </c>
    </row>
    <row r="15" spans="2:10" ht="30" customHeight="1" x14ac:dyDescent="0.2">
      <c r="B15" s="84"/>
      <c r="C15" s="85">
        <v>3</v>
      </c>
      <c r="D15" s="86"/>
      <c r="E15" s="82" t="s">
        <v>4</v>
      </c>
      <c r="F15" s="105">
        <f>F16+F24+F48</f>
        <v>266691</v>
      </c>
      <c r="G15" s="105">
        <f t="shared" ref="G15:H15" si="6">G16+G24+G48</f>
        <v>266691</v>
      </c>
      <c r="H15" s="105">
        <f t="shared" si="6"/>
        <v>239682.3</v>
      </c>
      <c r="I15" s="106">
        <f t="shared" si="5"/>
        <v>89.872661619627209</v>
      </c>
    </row>
    <row r="16" spans="2:10" ht="30" customHeight="1" x14ac:dyDescent="0.2">
      <c r="B16" s="87"/>
      <c r="C16" s="88">
        <v>31</v>
      </c>
      <c r="D16" s="89"/>
      <c r="E16" s="72" t="s">
        <v>5</v>
      </c>
      <c r="F16" s="69">
        <f>SUM(F17,F20,F22)</f>
        <v>159178</v>
      </c>
      <c r="G16" s="69">
        <f t="shared" ref="G16:H16" si="7">SUM(G17,G20,G22)</f>
        <v>159178</v>
      </c>
      <c r="H16" s="69">
        <f t="shared" si="7"/>
        <v>144664.65</v>
      </c>
      <c r="I16" s="69">
        <f t="shared" ref="I16:I24" si="8">(H16/G16)*100</f>
        <v>90.882314138888532</v>
      </c>
    </row>
    <row r="17" spans="2:9" ht="30" customHeight="1" x14ac:dyDescent="0.2">
      <c r="B17" s="90"/>
      <c r="C17" s="78">
        <v>311</v>
      </c>
      <c r="D17" s="79"/>
      <c r="E17" s="72" t="s">
        <v>148</v>
      </c>
      <c r="F17" s="69">
        <f>SUM(F18:F19)</f>
        <v>133670</v>
      </c>
      <c r="G17" s="69">
        <f t="shared" ref="G17:H17" si="9">SUM(G18:G19)</f>
        <v>133670</v>
      </c>
      <c r="H17" s="69">
        <f t="shared" si="9"/>
        <v>121222.49</v>
      </c>
      <c r="I17" s="69"/>
    </row>
    <row r="18" spans="2:9" ht="30" customHeight="1" x14ac:dyDescent="0.2">
      <c r="B18" s="160">
        <v>3111</v>
      </c>
      <c r="C18" s="161"/>
      <c r="D18" s="162"/>
      <c r="E18" s="68" t="s">
        <v>37</v>
      </c>
      <c r="F18" s="69">
        <v>133000</v>
      </c>
      <c r="G18" s="69">
        <v>133000</v>
      </c>
      <c r="H18" s="69">
        <v>121035.91</v>
      </c>
      <c r="I18" s="69"/>
    </row>
    <row r="19" spans="2:9" ht="30" customHeight="1" x14ac:dyDescent="0.2">
      <c r="B19" s="154">
        <v>3113</v>
      </c>
      <c r="C19" s="155"/>
      <c r="D19" s="156"/>
      <c r="E19" s="68" t="s">
        <v>80</v>
      </c>
      <c r="F19" s="69">
        <v>670</v>
      </c>
      <c r="G19" s="69">
        <v>670</v>
      </c>
      <c r="H19" s="69">
        <v>186.58</v>
      </c>
      <c r="I19" s="69"/>
    </row>
    <row r="20" spans="2:9" ht="30" customHeight="1" x14ac:dyDescent="0.2">
      <c r="B20" s="90"/>
      <c r="C20" s="78">
        <v>312</v>
      </c>
      <c r="D20" s="79"/>
      <c r="E20" s="72" t="s">
        <v>81</v>
      </c>
      <c r="F20" s="69">
        <f>F21</f>
        <v>3450</v>
      </c>
      <c r="G20" s="69">
        <f t="shared" ref="G20:H20" si="10">G21</f>
        <v>3450</v>
      </c>
      <c r="H20" s="69">
        <f t="shared" si="10"/>
        <v>3446.09</v>
      </c>
      <c r="I20" s="69"/>
    </row>
    <row r="21" spans="2:9" ht="30" customHeight="1" x14ac:dyDescent="0.2">
      <c r="B21" s="166">
        <v>3121</v>
      </c>
      <c r="C21" s="167"/>
      <c r="D21" s="168"/>
      <c r="E21" s="68" t="s">
        <v>81</v>
      </c>
      <c r="F21" s="69">
        <v>3450</v>
      </c>
      <c r="G21" s="69">
        <v>3450</v>
      </c>
      <c r="H21" s="69">
        <v>3446.09</v>
      </c>
      <c r="I21" s="69"/>
    </row>
    <row r="22" spans="2:9" ht="30" customHeight="1" x14ac:dyDescent="0.2">
      <c r="B22" s="77"/>
      <c r="C22" s="78">
        <v>313</v>
      </c>
      <c r="D22" s="79"/>
      <c r="E22" s="72" t="s">
        <v>82</v>
      </c>
      <c r="F22" s="69">
        <f>SUM(F23:F23)</f>
        <v>22058</v>
      </c>
      <c r="G22" s="69">
        <f>SUM(G23:G23)</f>
        <v>22058</v>
      </c>
      <c r="H22" s="69">
        <f>SUM(H23:H23)</f>
        <v>19996.07</v>
      </c>
      <c r="I22" s="69"/>
    </row>
    <row r="23" spans="2:9" ht="30" customHeight="1" x14ac:dyDescent="0.2">
      <c r="B23" s="163">
        <v>3132</v>
      </c>
      <c r="C23" s="164"/>
      <c r="D23" s="165"/>
      <c r="E23" s="68" t="s">
        <v>149</v>
      </c>
      <c r="F23" s="70">
        <v>22058</v>
      </c>
      <c r="G23" s="70">
        <v>22058</v>
      </c>
      <c r="H23" s="75">
        <v>19996.07</v>
      </c>
      <c r="I23" s="69"/>
    </row>
    <row r="24" spans="2:9" ht="30" customHeight="1" x14ac:dyDescent="0.2">
      <c r="B24" s="91"/>
      <c r="C24" s="92">
        <v>32</v>
      </c>
      <c r="D24" s="93"/>
      <c r="E24" s="72" t="s">
        <v>14</v>
      </c>
      <c r="F24" s="69">
        <f>SUM(F25,F30,F37,F45)</f>
        <v>105465</v>
      </c>
      <c r="G24" s="69">
        <f>SUM(G25,G30,G37,G45)</f>
        <v>105465</v>
      </c>
      <c r="H24" s="69">
        <f>SUM(H25,H30,H37,H45)</f>
        <v>93828.69</v>
      </c>
      <c r="I24" s="69">
        <f t="shared" si="8"/>
        <v>88.966661925757364</v>
      </c>
    </row>
    <row r="25" spans="2:9" ht="30" customHeight="1" x14ac:dyDescent="0.2">
      <c r="B25" s="77"/>
      <c r="C25" s="78">
        <v>321</v>
      </c>
      <c r="D25" s="79"/>
      <c r="E25" s="68" t="s">
        <v>38</v>
      </c>
      <c r="F25" s="69">
        <f>SUM(F26:F29)</f>
        <v>13236</v>
      </c>
      <c r="G25" s="69">
        <f>SUM(G26:G29)</f>
        <v>13236</v>
      </c>
      <c r="H25" s="69">
        <f>SUM(H26:H29)</f>
        <v>11304.51</v>
      </c>
      <c r="I25" s="69"/>
    </row>
    <row r="26" spans="2:9" ht="30" customHeight="1" x14ac:dyDescent="0.2">
      <c r="B26" s="154" t="s">
        <v>150</v>
      </c>
      <c r="C26" s="155"/>
      <c r="D26" s="156"/>
      <c r="E26" s="68" t="s">
        <v>39</v>
      </c>
      <c r="F26" s="69">
        <v>6200</v>
      </c>
      <c r="G26" s="69">
        <v>6200</v>
      </c>
      <c r="H26" s="69">
        <v>6102.37</v>
      </c>
      <c r="I26" s="69"/>
    </row>
    <row r="27" spans="2:9" ht="30" customHeight="1" x14ac:dyDescent="0.2">
      <c r="B27" s="154" t="s">
        <v>151</v>
      </c>
      <c r="C27" s="155"/>
      <c r="D27" s="156"/>
      <c r="E27" s="68" t="s">
        <v>84</v>
      </c>
      <c r="F27" s="69">
        <v>3718</v>
      </c>
      <c r="G27" s="69">
        <v>3718</v>
      </c>
      <c r="H27" s="69">
        <v>3234.64</v>
      </c>
      <c r="I27" s="69"/>
    </row>
    <row r="28" spans="2:9" ht="30" customHeight="1" x14ac:dyDescent="0.2">
      <c r="B28" s="154">
        <v>3213</v>
      </c>
      <c r="C28" s="155"/>
      <c r="D28" s="156"/>
      <c r="E28" s="68" t="s">
        <v>85</v>
      </c>
      <c r="F28" s="69">
        <v>2654</v>
      </c>
      <c r="G28" s="69">
        <v>2654</v>
      </c>
      <c r="H28" s="69">
        <v>1930</v>
      </c>
      <c r="I28" s="69"/>
    </row>
    <row r="29" spans="2:9" ht="30" customHeight="1" x14ac:dyDescent="0.2">
      <c r="B29" s="154">
        <v>3214</v>
      </c>
      <c r="C29" s="155"/>
      <c r="D29" s="156"/>
      <c r="E29" s="68" t="s">
        <v>86</v>
      </c>
      <c r="F29" s="69">
        <v>664</v>
      </c>
      <c r="G29" s="69">
        <v>664</v>
      </c>
      <c r="H29" s="69">
        <v>37.5</v>
      </c>
      <c r="I29" s="69"/>
    </row>
    <row r="30" spans="2:9" ht="30" customHeight="1" x14ac:dyDescent="0.2">
      <c r="B30" s="77"/>
      <c r="C30" s="78">
        <v>322</v>
      </c>
      <c r="D30" s="79"/>
      <c r="E30" s="68" t="s">
        <v>87</v>
      </c>
      <c r="F30" s="69">
        <f>SUM(F31:F36)</f>
        <v>31988</v>
      </c>
      <c r="G30" s="69">
        <f>SUM(G31:G36)</f>
        <v>31988</v>
      </c>
      <c r="H30" s="69">
        <f>SUM(H31:H36)</f>
        <v>23155.9</v>
      </c>
      <c r="I30" s="71"/>
    </row>
    <row r="31" spans="2:9" ht="30" customHeight="1" x14ac:dyDescent="0.2">
      <c r="B31" s="154">
        <v>3221</v>
      </c>
      <c r="C31" s="155"/>
      <c r="D31" s="156"/>
      <c r="E31" s="68" t="s">
        <v>88</v>
      </c>
      <c r="F31" s="69">
        <v>3318</v>
      </c>
      <c r="G31" s="69">
        <v>3318</v>
      </c>
      <c r="H31" s="69">
        <v>3131.86</v>
      </c>
      <c r="I31" s="69"/>
    </row>
    <row r="32" spans="2:9" ht="30" customHeight="1" x14ac:dyDescent="0.2">
      <c r="B32" s="154">
        <v>3222</v>
      </c>
      <c r="C32" s="155"/>
      <c r="D32" s="156"/>
      <c r="E32" s="68" t="s">
        <v>89</v>
      </c>
      <c r="F32" s="69">
        <v>10600</v>
      </c>
      <c r="G32" s="69">
        <v>10600</v>
      </c>
      <c r="H32" s="69">
        <v>8913.2199999999993</v>
      </c>
      <c r="I32" s="69"/>
    </row>
    <row r="33" spans="2:9" ht="30" customHeight="1" x14ac:dyDescent="0.2">
      <c r="B33" s="154">
        <v>3223</v>
      </c>
      <c r="C33" s="155"/>
      <c r="D33" s="156"/>
      <c r="E33" s="68" t="s">
        <v>90</v>
      </c>
      <c r="F33" s="69">
        <v>14908</v>
      </c>
      <c r="G33" s="69">
        <v>14908</v>
      </c>
      <c r="H33" s="69">
        <v>10017.709999999999</v>
      </c>
      <c r="I33" s="69"/>
    </row>
    <row r="34" spans="2:9" ht="30" customHeight="1" x14ac:dyDescent="0.2">
      <c r="B34" s="154">
        <v>3224</v>
      </c>
      <c r="C34" s="155"/>
      <c r="D34" s="156"/>
      <c r="E34" s="68" t="s">
        <v>91</v>
      </c>
      <c r="F34" s="69">
        <v>1973</v>
      </c>
      <c r="G34" s="69">
        <v>1973</v>
      </c>
      <c r="H34" s="69">
        <v>50.77</v>
      </c>
      <c r="I34" s="69"/>
    </row>
    <row r="35" spans="2:9" ht="30" customHeight="1" x14ac:dyDescent="0.2">
      <c r="B35" s="154">
        <v>3225</v>
      </c>
      <c r="C35" s="155"/>
      <c r="D35" s="156"/>
      <c r="E35" s="68" t="s">
        <v>152</v>
      </c>
      <c r="F35" s="69">
        <v>1124</v>
      </c>
      <c r="G35" s="69">
        <v>1124</v>
      </c>
      <c r="H35" s="69">
        <v>992.34</v>
      </c>
      <c r="I35" s="69"/>
    </row>
    <row r="36" spans="2:9" ht="30" customHeight="1" x14ac:dyDescent="0.2">
      <c r="B36" s="154">
        <v>3227</v>
      </c>
      <c r="C36" s="155"/>
      <c r="D36" s="156"/>
      <c r="E36" s="68" t="s">
        <v>93</v>
      </c>
      <c r="F36" s="69">
        <v>65</v>
      </c>
      <c r="G36" s="69">
        <v>65</v>
      </c>
      <c r="H36" s="69">
        <v>50</v>
      </c>
      <c r="I36" s="69"/>
    </row>
    <row r="37" spans="2:9" ht="30" customHeight="1" x14ac:dyDescent="0.2">
      <c r="B37" s="154">
        <v>323</v>
      </c>
      <c r="C37" s="155"/>
      <c r="D37" s="156"/>
      <c r="E37" s="68" t="s">
        <v>94</v>
      </c>
      <c r="F37" s="69">
        <f>SUM(F38:F44)</f>
        <v>58914</v>
      </c>
      <c r="G37" s="69">
        <f>SUM(G38:G44)</f>
        <v>58914</v>
      </c>
      <c r="H37" s="69">
        <f>SUM(H38:H44)</f>
        <v>58390.929999999993</v>
      </c>
      <c r="I37" s="69"/>
    </row>
    <row r="38" spans="2:9" ht="30" customHeight="1" x14ac:dyDescent="0.2">
      <c r="B38" s="154">
        <v>3231</v>
      </c>
      <c r="C38" s="155"/>
      <c r="D38" s="156"/>
      <c r="E38" s="68" t="s">
        <v>153</v>
      </c>
      <c r="F38" s="69">
        <v>3318</v>
      </c>
      <c r="G38" s="69">
        <v>3318</v>
      </c>
      <c r="H38" s="69">
        <v>2274.85</v>
      </c>
      <c r="I38" s="69"/>
    </row>
    <row r="39" spans="2:9" ht="30" customHeight="1" x14ac:dyDescent="0.2">
      <c r="B39" s="154">
        <v>3232</v>
      </c>
      <c r="C39" s="155"/>
      <c r="D39" s="156"/>
      <c r="E39" s="68" t="s">
        <v>96</v>
      </c>
      <c r="F39" s="69">
        <v>5518</v>
      </c>
      <c r="G39" s="69">
        <v>5518</v>
      </c>
      <c r="H39" s="69">
        <v>6545.72</v>
      </c>
      <c r="I39" s="69"/>
    </row>
    <row r="40" spans="2:9" ht="30" customHeight="1" x14ac:dyDescent="0.2">
      <c r="B40" s="154">
        <v>3233</v>
      </c>
      <c r="C40" s="155"/>
      <c r="D40" s="156"/>
      <c r="E40" s="68" t="s">
        <v>103</v>
      </c>
      <c r="F40" s="69">
        <v>8645</v>
      </c>
      <c r="G40" s="69">
        <v>8645</v>
      </c>
      <c r="H40" s="69">
        <v>8667.49</v>
      </c>
      <c r="I40" s="69"/>
    </row>
    <row r="41" spans="2:9" ht="30" customHeight="1" x14ac:dyDescent="0.2">
      <c r="B41" s="154">
        <v>3234</v>
      </c>
      <c r="C41" s="155"/>
      <c r="D41" s="156"/>
      <c r="E41" s="68" t="s">
        <v>97</v>
      </c>
      <c r="F41" s="69">
        <v>2389</v>
      </c>
      <c r="G41" s="69">
        <v>2389</v>
      </c>
      <c r="H41" s="69">
        <v>2254.81</v>
      </c>
      <c r="I41" s="69"/>
    </row>
    <row r="42" spans="2:9" ht="30" customHeight="1" x14ac:dyDescent="0.2">
      <c r="B42" s="154">
        <v>3236</v>
      </c>
      <c r="C42" s="155"/>
      <c r="D42" s="156"/>
      <c r="E42" s="68" t="s">
        <v>99</v>
      </c>
      <c r="F42" s="69">
        <v>1327</v>
      </c>
      <c r="G42" s="69">
        <v>1327</v>
      </c>
      <c r="H42" s="69">
        <v>1193.3699999999999</v>
      </c>
      <c r="I42" s="69"/>
    </row>
    <row r="43" spans="2:9" ht="30" customHeight="1" x14ac:dyDescent="0.2">
      <c r="B43" s="154">
        <v>3237</v>
      </c>
      <c r="C43" s="155"/>
      <c r="D43" s="156"/>
      <c r="E43" s="68" t="s">
        <v>154</v>
      </c>
      <c r="F43" s="69">
        <v>2545</v>
      </c>
      <c r="G43" s="69">
        <v>2545</v>
      </c>
      <c r="H43" s="69">
        <v>2495.48</v>
      </c>
      <c r="I43" s="69"/>
    </row>
    <row r="44" spans="2:9" ht="30" customHeight="1" x14ac:dyDescent="0.2">
      <c r="B44" s="154">
        <v>3239</v>
      </c>
      <c r="C44" s="155"/>
      <c r="D44" s="156"/>
      <c r="E44" s="68" t="s">
        <v>102</v>
      </c>
      <c r="F44" s="69">
        <v>35172</v>
      </c>
      <c r="G44" s="69">
        <v>35172</v>
      </c>
      <c r="H44" s="69">
        <v>34959.21</v>
      </c>
      <c r="I44" s="69"/>
    </row>
    <row r="45" spans="2:9" ht="30" customHeight="1" x14ac:dyDescent="0.2">
      <c r="B45" s="154">
        <v>329</v>
      </c>
      <c r="C45" s="155"/>
      <c r="D45" s="156"/>
      <c r="E45" s="68" t="s">
        <v>104</v>
      </c>
      <c r="F45" s="69">
        <f>SUM(F46:F47)</f>
        <v>1327</v>
      </c>
      <c r="G45" s="69">
        <f t="shared" ref="G45:H45" si="11">SUM(G46:G47)</f>
        <v>1327</v>
      </c>
      <c r="H45" s="69">
        <f t="shared" si="11"/>
        <v>977.34999999999991</v>
      </c>
      <c r="I45" s="69"/>
    </row>
    <row r="46" spans="2:9" ht="30" customHeight="1" x14ac:dyDescent="0.2">
      <c r="B46" s="154">
        <v>3293</v>
      </c>
      <c r="C46" s="155"/>
      <c r="D46" s="156"/>
      <c r="E46" s="68" t="s">
        <v>107</v>
      </c>
      <c r="F46" s="69">
        <v>1000</v>
      </c>
      <c r="G46" s="69">
        <v>1000</v>
      </c>
      <c r="H46" s="69">
        <v>954.55</v>
      </c>
      <c r="I46" s="69"/>
    </row>
    <row r="47" spans="2:9" ht="30" customHeight="1" x14ac:dyDescent="0.2">
      <c r="B47" s="154">
        <v>3299</v>
      </c>
      <c r="C47" s="155"/>
      <c r="D47" s="156"/>
      <c r="E47" s="68" t="s">
        <v>104</v>
      </c>
      <c r="F47" s="69">
        <v>327</v>
      </c>
      <c r="G47" s="69">
        <v>327</v>
      </c>
      <c r="H47" s="69">
        <v>22.8</v>
      </c>
      <c r="I47" s="69"/>
    </row>
    <row r="48" spans="2:9" ht="30" customHeight="1" x14ac:dyDescent="0.2">
      <c r="B48" s="77"/>
      <c r="C48" s="78">
        <v>37</v>
      </c>
      <c r="D48" s="79"/>
      <c r="E48" s="68" t="s">
        <v>155</v>
      </c>
      <c r="F48" s="69">
        <f t="shared" ref="F48:H49" si="12">SUM(F49:F49)</f>
        <v>2048</v>
      </c>
      <c r="G48" s="69">
        <f t="shared" si="12"/>
        <v>2048</v>
      </c>
      <c r="H48" s="69">
        <f t="shared" si="12"/>
        <v>1188.96</v>
      </c>
      <c r="I48" s="69">
        <f t="shared" ref="I48" si="13">(H48/G48)*100</f>
        <v>58.0546875</v>
      </c>
    </row>
    <row r="49" spans="2:9" ht="30" customHeight="1" x14ac:dyDescent="0.2">
      <c r="B49" s="77"/>
      <c r="C49" s="78">
        <v>372</v>
      </c>
      <c r="D49" s="79"/>
      <c r="E49" s="68" t="s">
        <v>156</v>
      </c>
      <c r="F49" s="69">
        <f t="shared" si="12"/>
        <v>2048</v>
      </c>
      <c r="G49" s="69">
        <f t="shared" si="12"/>
        <v>2048</v>
      </c>
      <c r="H49" s="69">
        <f t="shared" si="12"/>
        <v>1188.96</v>
      </c>
      <c r="I49" s="69"/>
    </row>
    <row r="50" spans="2:9" ht="30" customHeight="1" x14ac:dyDescent="0.2">
      <c r="B50" s="154">
        <v>3721</v>
      </c>
      <c r="C50" s="155"/>
      <c r="D50" s="156"/>
      <c r="E50" s="68" t="s">
        <v>116</v>
      </c>
      <c r="F50" s="69">
        <v>2048</v>
      </c>
      <c r="G50" s="69">
        <v>2048</v>
      </c>
      <c r="H50" s="69">
        <v>1188.96</v>
      </c>
      <c r="I50" s="69"/>
    </row>
    <row r="51" spans="2:9" ht="30" customHeight="1" x14ac:dyDescent="0.2">
      <c r="B51" s="77"/>
      <c r="C51" s="78">
        <v>4</v>
      </c>
      <c r="D51" s="79"/>
      <c r="E51" s="25" t="s">
        <v>6</v>
      </c>
      <c r="F51" s="73">
        <f>F52</f>
        <v>1309</v>
      </c>
      <c r="G51" s="73">
        <f t="shared" ref="G51:H51" si="14">G52</f>
        <v>1309</v>
      </c>
      <c r="H51" s="73">
        <f t="shared" si="14"/>
        <v>1098</v>
      </c>
      <c r="I51" s="69">
        <f t="shared" ref="I51:I52" si="15">(H51/G51)*100</f>
        <v>83.880825057295652</v>
      </c>
    </row>
    <row r="52" spans="2:9" ht="30" customHeight="1" x14ac:dyDescent="0.2">
      <c r="B52" s="77"/>
      <c r="C52" s="78">
        <v>42</v>
      </c>
      <c r="D52" s="79"/>
      <c r="E52" s="68" t="s">
        <v>119</v>
      </c>
      <c r="F52" s="69">
        <f>SUM(F53)</f>
        <v>1309</v>
      </c>
      <c r="G52" s="69">
        <f>SUM(G53)</f>
        <v>1309</v>
      </c>
      <c r="H52" s="69">
        <f>SUM(H53)</f>
        <v>1098</v>
      </c>
      <c r="I52" s="69">
        <f t="shared" si="15"/>
        <v>83.880825057295652</v>
      </c>
    </row>
    <row r="53" spans="2:9" ht="30" customHeight="1" x14ac:dyDescent="0.2">
      <c r="B53" s="77"/>
      <c r="C53" s="78">
        <v>422</v>
      </c>
      <c r="D53" s="79"/>
      <c r="E53" s="68" t="s">
        <v>120</v>
      </c>
      <c r="F53" s="69">
        <f>SUM(F54:F57)</f>
        <v>1309</v>
      </c>
      <c r="G53" s="69">
        <f>SUM(G54:G57)</f>
        <v>1309</v>
      </c>
      <c r="H53" s="69">
        <f>SUM(H54:H57)</f>
        <v>1098</v>
      </c>
      <c r="I53" s="69"/>
    </row>
    <row r="54" spans="2:9" ht="30" customHeight="1" x14ac:dyDescent="0.2">
      <c r="B54" s="154" t="s">
        <v>157</v>
      </c>
      <c r="C54" s="155"/>
      <c r="D54" s="156"/>
      <c r="E54" s="68" t="s">
        <v>121</v>
      </c>
      <c r="F54" s="69">
        <v>655</v>
      </c>
      <c r="G54" s="69">
        <v>655</v>
      </c>
      <c r="H54" s="69">
        <v>458</v>
      </c>
      <c r="I54" s="69"/>
    </row>
    <row r="55" spans="2:9" ht="30" customHeight="1" x14ac:dyDescent="0.2">
      <c r="B55" s="154">
        <v>4222</v>
      </c>
      <c r="C55" s="155"/>
      <c r="D55" s="156"/>
      <c r="E55" s="68" t="s">
        <v>125</v>
      </c>
      <c r="F55" s="69">
        <v>0</v>
      </c>
      <c r="G55" s="69">
        <v>0</v>
      </c>
      <c r="H55" s="69">
        <v>0</v>
      </c>
      <c r="I55" s="69"/>
    </row>
    <row r="56" spans="2:9" ht="30" customHeight="1" x14ac:dyDescent="0.2">
      <c r="B56" s="154">
        <v>4223</v>
      </c>
      <c r="C56" s="155"/>
      <c r="D56" s="156"/>
      <c r="E56" s="68" t="s">
        <v>122</v>
      </c>
      <c r="F56" s="69">
        <v>0</v>
      </c>
      <c r="G56" s="69">
        <v>0</v>
      </c>
      <c r="H56" s="69">
        <v>0</v>
      </c>
      <c r="I56" s="69"/>
    </row>
    <row r="57" spans="2:9" ht="30" customHeight="1" x14ac:dyDescent="0.2">
      <c r="B57" s="154">
        <v>4227</v>
      </c>
      <c r="C57" s="155"/>
      <c r="D57" s="156"/>
      <c r="E57" s="68" t="s">
        <v>123</v>
      </c>
      <c r="F57" s="69">
        <v>654</v>
      </c>
      <c r="G57" s="69">
        <v>654</v>
      </c>
      <c r="H57" s="69">
        <v>640</v>
      </c>
      <c r="I57" s="69"/>
    </row>
    <row r="58" spans="2:9" s="44" customFormat="1" ht="30" customHeight="1" x14ac:dyDescent="0.25">
      <c r="B58" s="169">
        <v>52</v>
      </c>
      <c r="C58" s="170"/>
      <c r="D58" s="171"/>
      <c r="E58" s="94" t="s">
        <v>142</v>
      </c>
      <c r="F58" s="95">
        <f>F59</f>
        <v>1527</v>
      </c>
      <c r="G58" s="95">
        <f t="shared" ref="G58:H59" si="16">G59</f>
        <v>1527</v>
      </c>
      <c r="H58" s="95">
        <f t="shared" si="16"/>
        <v>200</v>
      </c>
      <c r="I58" s="63">
        <f t="shared" ref="I58:I60" si="17">(H58/G58)*100</f>
        <v>13.097576948264573</v>
      </c>
    </row>
    <row r="59" spans="2:9" ht="30" customHeight="1" x14ac:dyDescent="0.2">
      <c r="B59" s="65"/>
      <c r="C59" s="66">
        <v>3</v>
      </c>
      <c r="D59" s="67"/>
      <c r="E59" s="15" t="s">
        <v>4</v>
      </c>
      <c r="F59" s="73">
        <f>F60</f>
        <v>1527</v>
      </c>
      <c r="G59" s="73">
        <f t="shared" si="16"/>
        <v>1527</v>
      </c>
      <c r="H59" s="73">
        <f t="shared" si="16"/>
        <v>200</v>
      </c>
      <c r="I59" s="69">
        <f t="shared" si="17"/>
        <v>13.097576948264573</v>
      </c>
    </row>
    <row r="60" spans="2:9" ht="30" customHeight="1" x14ac:dyDescent="0.2">
      <c r="B60" s="77"/>
      <c r="C60" s="78">
        <v>32</v>
      </c>
      <c r="D60" s="79"/>
      <c r="E60" s="68" t="s">
        <v>14</v>
      </c>
      <c r="F60" s="69">
        <f>SUM(F63+F62)</f>
        <v>1527</v>
      </c>
      <c r="G60" s="69">
        <f t="shared" ref="G60:H60" si="18">SUM(G63+G62)</f>
        <v>1527</v>
      </c>
      <c r="H60" s="69">
        <f t="shared" si="18"/>
        <v>200</v>
      </c>
      <c r="I60" s="69">
        <f t="shared" si="17"/>
        <v>13.097576948264573</v>
      </c>
    </row>
    <row r="61" spans="2:9" ht="30" customHeight="1" x14ac:dyDescent="0.2">
      <c r="B61" s="77"/>
      <c r="C61" s="78">
        <v>322</v>
      </c>
      <c r="D61" s="79"/>
      <c r="E61" s="68" t="s">
        <v>87</v>
      </c>
      <c r="F61" s="69">
        <f>F62</f>
        <v>200</v>
      </c>
      <c r="G61" s="69">
        <f t="shared" ref="G61:H61" si="19">G62</f>
        <v>200</v>
      </c>
      <c r="H61" s="69">
        <f t="shared" si="19"/>
        <v>200</v>
      </c>
      <c r="I61" s="69"/>
    </row>
    <row r="62" spans="2:9" ht="30" customHeight="1" x14ac:dyDescent="0.2">
      <c r="B62" s="142">
        <v>3221</v>
      </c>
      <c r="C62" s="142"/>
      <c r="D62" s="142"/>
      <c r="E62" s="68" t="s">
        <v>88</v>
      </c>
      <c r="F62" s="75">
        <v>200</v>
      </c>
      <c r="G62" s="75">
        <v>200</v>
      </c>
      <c r="H62" s="75">
        <v>200</v>
      </c>
      <c r="I62" s="69"/>
    </row>
    <row r="63" spans="2:9" ht="30" customHeight="1" x14ac:dyDescent="0.2">
      <c r="B63" s="77"/>
      <c r="C63" s="78">
        <v>323</v>
      </c>
      <c r="D63" s="79"/>
      <c r="E63" s="68" t="s">
        <v>158</v>
      </c>
      <c r="F63" s="69">
        <f>SUM(F64:F65)</f>
        <v>1327</v>
      </c>
      <c r="G63" s="69">
        <f t="shared" ref="G63:H63" si="20">SUM(G64:G65)</f>
        <v>1327</v>
      </c>
      <c r="H63" s="69">
        <f t="shared" si="20"/>
        <v>0</v>
      </c>
      <c r="I63" s="69"/>
    </row>
    <row r="64" spans="2:9" ht="30" customHeight="1" x14ac:dyDescent="0.2">
      <c r="B64" s="142" t="s">
        <v>159</v>
      </c>
      <c r="C64" s="142"/>
      <c r="D64" s="142"/>
      <c r="E64" s="68" t="s">
        <v>96</v>
      </c>
      <c r="F64" s="75">
        <v>664</v>
      </c>
      <c r="G64" s="75">
        <v>664</v>
      </c>
      <c r="H64" s="75">
        <v>0</v>
      </c>
      <c r="I64" s="69"/>
    </row>
    <row r="65" spans="2:9" ht="30" customHeight="1" x14ac:dyDescent="0.2">
      <c r="B65" s="142">
        <v>3237</v>
      </c>
      <c r="C65" s="142"/>
      <c r="D65" s="142"/>
      <c r="E65" s="68" t="s">
        <v>154</v>
      </c>
      <c r="F65" s="75">
        <v>663</v>
      </c>
      <c r="G65" s="75">
        <v>663</v>
      </c>
      <c r="H65" s="75">
        <v>0</v>
      </c>
      <c r="I65" s="69"/>
    </row>
    <row r="66" spans="2:9" s="44" customFormat="1" ht="30" customHeight="1" x14ac:dyDescent="0.25">
      <c r="B66" s="143">
        <v>61</v>
      </c>
      <c r="C66" s="143"/>
      <c r="D66" s="143"/>
      <c r="E66" s="96" t="s">
        <v>143</v>
      </c>
      <c r="F66" s="104">
        <f>F69+F71</f>
        <v>7510</v>
      </c>
      <c r="G66" s="104">
        <f t="shared" ref="G66:H66" si="21">G69+G71</f>
        <v>7510</v>
      </c>
      <c r="H66" s="104">
        <f t="shared" si="21"/>
        <v>7507.7</v>
      </c>
      <c r="I66" s="63">
        <f t="shared" ref="I66:I68" si="22">(H66/G66)*100</f>
        <v>99.969374167776294</v>
      </c>
    </row>
    <row r="67" spans="2:9" ht="30" customHeight="1" x14ac:dyDescent="0.2">
      <c r="B67" s="65"/>
      <c r="C67" s="66">
        <v>3</v>
      </c>
      <c r="D67" s="67"/>
      <c r="E67" s="15" t="s">
        <v>4</v>
      </c>
      <c r="F67" s="73">
        <f>F68</f>
        <v>2510</v>
      </c>
      <c r="G67" s="73">
        <f t="shared" ref="G67:H68" si="23">G68</f>
        <v>2510</v>
      </c>
      <c r="H67" s="73">
        <f t="shared" si="23"/>
        <v>2509.8000000000002</v>
      </c>
      <c r="I67" s="69">
        <f t="shared" si="22"/>
        <v>99.992031872509969</v>
      </c>
    </row>
    <row r="68" spans="2:9" ht="30" customHeight="1" x14ac:dyDescent="0.2">
      <c r="B68" s="77"/>
      <c r="C68" s="78">
        <v>32</v>
      </c>
      <c r="D68" s="79"/>
      <c r="E68" s="68" t="s">
        <v>14</v>
      </c>
      <c r="F68" s="69">
        <f>F69</f>
        <v>2510</v>
      </c>
      <c r="G68" s="69">
        <f t="shared" si="23"/>
        <v>2510</v>
      </c>
      <c r="H68" s="69">
        <f t="shared" si="23"/>
        <v>2509.8000000000002</v>
      </c>
      <c r="I68" s="69">
        <f t="shared" si="22"/>
        <v>99.992031872509969</v>
      </c>
    </row>
    <row r="69" spans="2:9" ht="30" customHeight="1" x14ac:dyDescent="0.2">
      <c r="B69" s="77"/>
      <c r="C69" s="78">
        <v>323</v>
      </c>
      <c r="D69" s="79"/>
      <c r="E69" s="68" t="s">
        <v>158</v>
      </c>
      <c r="F69" s="69">
        <f>F70</f>
        <v>2510</v>
      </c>
      <c r="G69" s="69">
        <f t="shared" ref="G69:H69" si="24">G70</f>
        <v>2510</v>
      </c>
      <c r="H69" s="69">
        <f t="shared" si="24"/>
        <v>2509.8000000000002</v>
      </c>
      <c r="I69" s="63"/>
    </row>
    <row r="70" spans="2:9" ht="30" customHeight="1" x14ac:dyDescent="0.2">
      <c r="B70" s="142" t="s">
        <v>159</v>
      </c>
      <c r="C70" s="142"/>
      <c r="D70" s="142"/>
      <c r="E70" s="68" t="s">
        <v>96</v>
      </c>
      <c r="F70" s="75">
        <v>2510</v>
      </c>
      <c r="G70" s="75">
        <v>2510</v>
      </c>
      <c r="H70" s="75">
        <v>2509.8000000000002</v>
      </c>
      <c r="I70" s="69"/>
    </row>
    <row r="71" spans="2:9" ht="30" customHeight="1" x14ac:dyDescent="0.2">
      <c r="B71" s="77"/>
      <c r="C71" s="78">
        <v>4</v>
      </c>
      <c r="D71" s="79"/>
      <c r="E71" s="25" t="s">
        <v>6</v>
      </c>
      <c r="F71" s="75">
        <f>F72</f>
        <v>5000</v>
      </c>
      <c r="G71" s="75">
        <f t="shared" ref="G71:H71" si="25">G72</f>
        <v>5000</v>
      </c>
      <c r="H71" s="75">
        <f t="shared" si="25"/>
        <v>4997.8999999999996</v>
      </c>
      <c r="I71" s="69">
        <f>(H71/G71)*100</f>
        <v>99.957999999999998</v>
      </c>
    </row>
    <row r="72" spans="2:9" ht="30" customHeight="1" x14ac:dyDescent="0.2">
      <c r="B72" s="77"/>
      <c r="C72" s="78">
        <v>42</v>
      </c>
      <c r="D72" s="79"/>
      <c r="E72" s="68" t="s">
        <v>119</v>
      </c>
      <c r="F72" s="76">
        <f>F73</f>
        <v>5000</v>
      </c>
      <c r="G72" s="76">
        <f t="shared" ref="G72:H72" si="26">G73</f>
        <v>5000</v>
      </c>
      <c r="H72" s="76">
        <f t="shared" si="26"/>
        <v>4997.8999999999996</v>
      </c>
      <c r="I72" s="69">
        <f>(H72/G72)*100</f>
        <v>99.957999999999998</v>
      </c>
    </row>
    <row r="73" spans="2:9" ht="30" customHeight="1" x14ac:dyDescent="0.2">
      <c r="B73" s="77"/>
      <c r="C73" s="78">
        <v>422</v>
      </c>
      <c r="D73" s="79"/>
      <c r="E73" s="68" t="s">
        <v>120</v>
      </c>
      <c r="F73" s="76">
        <f>F74</f>
        <v>5000</v>
      </c>
      <c r="G73" s="76">
        <f t="shared" ref="G73:H73" si="27">G74</f>
        <v>5000</v>
      </c>
      <c r="H73" s="76">
        <f t="shared" si="27"/>
        <v>4997.8999999999996</v>
      </c>
      <c r="I73" s="69"/>
    </row>
    <row r="74" spans="2:9" ht="30" customHeight="1" x14ac:dyDescent="0.2">
      <c r="B74" s="154">
        <v>4221</v>
      </c>
      <c r="C74" s="155"/>
      <c r="D74" s="156"/>
      <c r="E74" s="68" t="s">
        <v>121</v>
      </c>
      <c r="F74" s="75">
        <v>5000</v>
      </c>
      <c r="G74" s="75">
        <v>5000</v>
      </c>
      <c r="H74" s="75">
        <v>4997.8999999999996</v>
      </c>
      <c r="I74" s="69"/>
    </row>
    <row r="75" spans="2:9" s="44" customFormat="1" ht="30" customHeight="1" x14ac:dyDescent="0.25">
      <c r="B75" s="157">
        <v>1012</v>
      </c>
      <c r="C75" s="158"/>
      <c r="D75" s="159"/>
      <c r="E75" s="108" t="s">
        <v>147</v>
      </c>
      <c r="F75" s="109">
        <f>F76</f>
        <v>1052459</v>
      </c>
      <c r="G75" s="109">
        <f t="shared" ref="G75:H75" si="28">G76</f>
        <v>1052459</v>
      </c>
      <c r="H75" s="109">
        <f t="shared" si="28"/>
        <v>869921.80000000016</v>
      </c>
      <c r="I75" s="110">
        <f t="shared" si="5"/>
        <v>82.656122471279176</v>
      </c>
    </row>
    <row r="76" spans="2:9" s="44" customFormat="1" ht="30" customHeight="1" x14ac:dyDescent="0.25">
      <c r="B76" s="143">
        <v>43</v>
      </c>
      <c r="C76" s="143"/>
      <c r="D76" s="143"/>
      <c r="E76" s="97" t="s">
        <v>141</v>
      </c>
      <c r="F76" s="103">
        <f>F77+F121</f>
        <v>1052459</v>
      </c>
      <c r="G76" s="103">
        <f t="shared" ref="G76:H76" si="29">G77+G121</f>
        <v>1052459</v>
      </c>
      <c r="H76" s="103">
        <f t="shared" si="29"/>
        <v>869921.80000000016</v>
      </c>
      <c r="I76" s="104">
        <f t="shared" si="5"/>
        <v>82.656122471279176</v>
      </c>
    </row>
    <row r="77" spans="2:9" ht="30" customHeight="1" x14ac:dyDescent="0.2">
      <c r="B77" s="80"/>
      <c r="C77" s="83">
        <v>3</v>
      </c>
      <c r="D77" s="81"/>
      <c r="E77" s="25" t="s">
        <v>4</v>
      </c>
      <c r="F77" s="70">
        <f>F78+F86+F117</f>
        <v>1030958</v>
      </c>
      <c r="G77" s="70">
        <f t="shared" ref="G77:H77" si="30">G78+G86+G117</f>
        <v>1030958</v>
      </c>
      <c r="H77" s="70">
        <f t="shared" si="30"/>
        <v>864095.89000000013</v>
      </c>
      <c r="I77" s="106">
        <f t="shared" si="5"/>
        <v>83.814848907520982</v>
      </c>
    </row>
    <row r="78" spans="2:9" ht="30" customHeight="1" x14ac:dyDescent="0.2">
      <c r="B78" s="98"/>
      <c r="C78" s="99">
        <v>31</v>
      </c>
      <c r="D78" s="100"/>
      <c r="E78" s="68" t="s">
        <v>5</v>
      </c>
      <c r="F78" s="69">
        <f>SUM(F79,F82,F84)</f>
        <v>746632</v>
      </c>
      <c r="G78" s="69">
        <f>SUM(G79,G82,G84)</f>
        <v>746632</v>
      </c>
      <c r="H78" s="69">
        <f>SUM(H79,H82,H84)</f>
        <v>675078.72000000009</v>
      </c>
      <c r="I78" s="69">
        <f t="shared" ref="I78:I86" si="31">(H78/G78)*100</f>
        <v>90.416526481586658</v>
      </c>
    </row>
    <row r="79" spans="2:9" ht="30" customHeight="1" x14ac:dyDescent="0.2">
      <c r="B79" s="77"/>
      <c r="C79" s="78">
        <v>311</v>
      </c>
      <c r="D79" s="79"/>
      <c r="E79" s="68" t="s">
        <v>148</v>
      </c>
      <c r="F79" s="69">
        <f>SUM(F80:F81)</f>
        <v>623797</v>
      </c>
      <c r="G79" s="69">
        <f t="shared" ref="G79:H79" si="32">SUM(G80:G81)</f>
        <v>623797</v>
      </c>
      <c r="H79" s="69">
        <f t="shared" si="32"/>
        <v>576261.61</v>
      </c>
      <c r="I79" s="69"/>
    </row>
    <row r="80" spans="2:9" ht="30" customHeight="1" x14ac:dyDescent="0.2">
      <c r="B80" s="142">
        <v>3111</v>
      </c>
      <c r="C80" s="142"/>
      <c r="D80" s="142"/>
      <c r="E80" s="68" t="s">
        <v>37</v>
      </c>
      <c r="F80" s="69">
        <v>613797</v>
      </c>
      <c r="G80" s="69">
        <v>613797</v>
      </c>
      <c r="H80" s="69">
        <v>576168.11</v>
      </c>
      <c r="I80" s="69"/>
    </row>
    <row r="81" spans="2:9" ht="30" customHeight="1" x14ac:dyDescent="0.2">
      <c r="B81" s="142">
        <v>3113</v>
      </c>
      <c r="C81" s="142"/>
      <c r="D81" s="142"/>
      <c r="E81" s="68" t="s">
        <v>80</v>
      </c>
      <c r="F81" s="69">
        <v>10000</v>
      </c>
      <c r="G81" s="69">
        <v>10000</v>
      </c>
      <c r="H81" s="69">
        <v>93.5</v>
      </c>
      <c r="I81" s="69"/>
    </row>
    <row r="82" spans="2:9" ht="30" customHeight="1" x14ac:dyDescent="0.2">
      <c r="B82" s="142">
        <v>312</v>
      </c>
      <c r="C82" s="142"/>
      <c r="D82" s="142"/>
      <c r="E82" s="68" t="s">
        <v>171</v>
      </c>
      <c r="F82" s="69">
        <f>F83</f>
        <v>19908</v>
      </c>
      <c r="G82" s="69">
        <f t="shared" ref="G82:H82" si="33">G83</f>
        <v>19908</v>
      </c>
      <c r="H82" s="69">
        <f t="shared" si="33"/>
        <v>18666.810000000001</v>
      </c>
      <c r="I82" s="69"/>
    </row>
    <row r="83" spans="2:9" ht="30" customHeight="1" x14ac:dyDescent="0.2">
      <c r="B83" s="142" t="s">
        <v>160</v>
      </c>
      <c r="C83" s="142"/>
      <c r="D83" s="142"/>
      <c r="E83" s="68" t="s">
        <v>171</v>
      </c>
      <c r="F83" s="69">
        <v>19908</v>
      </c>
      <c r="G83" s="69">
        <v>19908</v>
      </c>
      <c r="H83" s="69">
        <v>18666.810000000001</v>
      </c>
      <c r="I83" s="69"/>
    </row>
    <row r="84" spans="2:9" ht="30" customHeight="1" x14ac:dyDescent="0.2">
      <c r="B84" s="77"/>
      <c r="C84" s="78">
        <v>313</v>
      </c>
      <c r="D84" s="79"/>
      <c r="E84" s="68" t="s">
        <v>82</v>
      </c>
      <c r="F84" s="69">
        <f>SUM(F85:F85)</f>
        <v>102927</v>
      </c>
      <c r="G84" s="69">
        <f>SUM(G85:G85)</f>
        <v>102927</v>
      </c>
      <c r="H84" s="69">
        <f>SUM(H85:H85)</f>
        <v>80150.3</v>
      </c>
      <c r="I84" s="69"/>
    </row>
    <row r="85" spans="2:9" ht="30" customHeight="1" x14ac:dyDescent="0.2">
      <c r="B85" s="142">
        <v>3132</v>
      </c>
      <c r="C85" s="142"/>
      <c r="D85" s="142"/>
      <c r="E85" s="68" t="s">
        <v>149</v>
      </c>
      <c r="F85" s="70">
        <v>102927</v>
      </c>
      <c r="G85" s="70">
        <v>102927</v>
      </c>
      <c r="H85" s="75">
        <v>80150.3</v>
      </c>
      <c r="I85" s="69"/>
    </row>
    <row r="86" spans="2:9" ht="30" customHeight="1" x14ac:dyDescent="0.2">
      <c r="B86" s="77"/>
      <c r="C86" s="78">
        <v>32</v>
      </c>
      <c r="D86" s="79"/>
      <c r="E86" s="68" t="s">
        <v>14</v>
      </c>
      <c r="F86" s="69">
        <f>SUM(F87,F92,F98,F108,F110)</f>
        <v>284060</v>
      </c>
      <c r="G86" s="69">
        <f t="shared" ref="G86:H86" si="34">SUM(G87,G92,G98,G108,G110)</f>
        <v>284060</v>
      </c>
      <c r="H86" s="69">
        <f t="shared" si="34"/>
        <v>189017.16999999998</v>
      </c>
      <c r="I86" s="69">
        <f t="shared" si="31"/>
        <v>66.541283531648233</v>
      </c>
    </row>
    <row r="87" spans="2:9" ht="30" customHeight="1" x14ac:dyDescent="0.2">
      <c r="B87" s="77"/>
      <c r="C87" s="78">
        <v>321</v>
      </c>
      <c r="D87" s="79"/>
      <c r="E87" s="68" t="s">
        <v>38</v>
      </c>
      <c r="F87" s="69">
        <f>SUM(F88:F91)</f>
        <v>63163</v>
      </c>
      <c r="G87" s="69">
        <f>SUM(G88:G91)</f>
        <v>63163</v>
      </c>
      <c r="H87" s="69">
        <f>SUM(H88:H91)</f>
        <v>35255.89</v>
      </c>
      <c r="I87" s="69"/>
    </row>
    <row r="88" spans="2:9" ht="30" customHeight="1" x14ac:dyDescent="0.2">
      <c r="B88" s="142" t="s">
        <v>150</v>
      </c>
      <c r="C88" s="142"/>
      <c r="D88" s="142"/>
      <c r="E88" s="68" t="s">
        <v>39</v>
      </c>
      <c r="F88" s="69">
        <v>25217</v>
      </c>
      <c r="G88" s="69">
        <v>25217</v>
      </c>
      <c r="H88" s="69">
        <v>15002.18</v>
      </c>
      <c r="I88" s="69"/>
    </row>
    <row r="89" spans="2:9" ht="30" customHeight="1" x14ac:dyDescent="0.2">
      <c r="B89" s="142" t="s">
        <v>151</v>
      </c>
      <c r="C89" s="142"/>
      <c r="D89" s="142"/>
      <c r="E89" s="68" t="s">
        <v>84</v>
      </c>
      <c r="F89" s="69">
        <v>14554</v>
      </c>
      <c r="G89" s="69">
        <v>14554</v>
      </c>
      <c r="H89" s="69">
        <v>6298.08</v>
      </c>
      <c r="I89" s="69"/>
    </row>
    <row r="90" spans="2:9" ht="30" customHeight="1" x14ac:dyDescent="0.2">
      <c r="B90" s="142">
        <v>3213</v>
      </c>
      <c r="C90" s="142"/>
      <c r="D90" s="142"/>
      <c r="E90" s="68" t="s">
        <v>85</v>
      </c>
      <c r="F90" s="69">
        <v>22065</v>
      </c>
      <c r="G90" s="69">
        <v>22065</v>
      </c>
      <c r="H90" s="69">
        <v>13016.63</v>
      </c>
      <c r="I90" s="69"/>
    </row>
    <row r="91" spans="2:9" ht="30" customHeight="1" x14ac:dyDescent="0.2">
      <c r="B91" s="142">
        <v>3214</v>
      </c>
      <c r="C91" s="142"/>
      <c r="D91" s="142"/>
      <c r="E91" s="68" t="s">
        <v>86</v>
      </c>
      <c r="F91" s="69">
        <v>1327</v>
      </c>
      <c r="G91" s="69">
        <v>1327</v>
      </c>
      <c r="H91" s="69">
        <v>939</v>
      </c>
      <c r="I91" s="69"/>
    </row>
    <row r="92" spans="2:9" ht="30" customHeight="1" x14ac:dyDescent="0.2">
      <c r="B92" s="77"/>
      <c r="C92" s="78">
        <v>322</v>
      </c>
      <c r="D92" s="79"/>
      <c r="E92" s="68" t="s">
        <v>87</v>
      </c>
      <c r="F92" s="69">
        <f>SUM(F93:F97)</f>
        <v>37215</v>
      </c>
      <c r="G92" s="69">
        <f>SUM(G93:G97)</f>
        <v>37215</v>
      </c>
      <c r="H92" s="69">
        <f>SUM(H93:H97)</f>
        <v>18892.509999999998</v>
      </c>
      <c r="I92" s="69"/>
    </row>
    <row r="93" spans="2:9" ht="30" customHeight="1" x14ac:dyDescent="0.2">
      <c r="B93" s="142" t="s">
        <v>161</v>
      </c>
      <c r="C93" s="142"/>
      <c r="D93" s="142"/>
      <c r="E93" s="68" t="s">
        <v>88</v>
      </c>
      <c r="F93" s="69">
        <v>5309</v>
      </c>
      <c r="G93" s="69">
        <v>5309</v>
      </c>
      <c r="H93" s="69">
        <v>6403.04</v>
      </c>
      <c r="I93" s="69"/>
    </row>
    <row r="94" spans="2:9" ht="30" customHeight="1" x14ac:dyDescent="0.2">
      <c r="B94" s="142" t="s">
        <v>162</v>
      </c>
      <c r="C94" s="142"/>
      <c r="D94" s="142"/>
      <c r="E94" s="68" t="s">
        <v>90</v>
      </c>
      <c r="F94" s="69">
        <v>25668</v>
      </c>
      <c r="G94" s="69">
        <v>25668</v>
      </c>
      <c r="H94" s="69">
        <v>9895.1</v>
      </c>
      <c r="I94" s="69"/>
    </row>
    <row r="95" spans="2:9" ht="30" customHeight="1" x14ac:dyDescent="0.2">
      <c r="B95" s="142" t="s">
        <v>163</v>
      </c>
      <c r="C95" s="142"/>
      <c r="D95" s="142"/>
      <c r="E95" s="68" t="s">
        <v>91</v>
      </c>
      <c r="F95" s="69">
        <v>3318</v>
      </c>
      <c r="G95" s="69">
        <v>3318</v>
      </c>
      <c r="H95" s="69">
        <v>538.01</v>
      </c>
      <c r="I95" s="69"/>
    </row>
    <row r="96" spans="2:9" ht="30" customHeight="1" x14ac:dyDescent="0.2">
      <c r="B96" s="142">
        <v>3225</v>
      </c>
      <c r="C96" s="142"/>
      <c r="D96" s="142"/>
      <c r="E96" s="68" t="s">
        <v>92</v>
      </c>
      <c r="F96" s="69">
        <v>2655</v>
      </c>
      <c r="G96" s="69">
        <v>2655</v>
      </c>
      <c r="H96" s="69">
        <v>1796.86</v>
      </c>
      <c r="I96" s="69"/>
    </row>
    <row r="97" spans="2:9" ht="30" customHeight="1" x14ac:dyDescent="0.2">
      <c r="B97" s="142">
        <v>3227</v>
      </c>
      <c r="C97" s="142"/>
      <c r="D97" s="142"/>
      <c r="E97" s="68" t="s">
        <v>172</v>
      </c>
      <c r="F97" s="69">
        <v>265</v>
      </c>
      <c r="G97" s="69">
        <v>265</v>
      </c>
      <c r="H97" s="69">
        <v>259.5</v>
      </c>
      <c r="I97" s="69"/>
    </row>
    <row r="98" spans="2:9" ht="30" customHeight="1" x14ac:dyDescent="0.2">
      <c r="B98" s="77"/>
      <c r="C98" s="78">
        <v>323</v>
      </c>
      <c r="D98" s="79"/>
      <c r="E98" s="68" t="s">
        <v>94</v>
      </c>
      <c r="F98" s="69">
        <f>SUM(F99:F107)</f>
        <v>144977</v>
      </c>
      <c r="G98" s="69">
        <f>SUM(G99:G107)</f>
        <v>144977</v>
      </c>
      <c r="H98" s="69">
        <f>SUM(H99:H107)</f>
        <v>101834.46</v>
      </c>
      <c r="I98" s="69"/>
    </row>
    <row r="99" spans="2:9" ht="30" customHeight="1" x14ac:dyDescent="0.2">
      <c r="B99" s="142" t="s">
        <v>164</v>
      </c>
      <c r="C99" s="142"/>
      <c r="D99" s="142"/>
      <c r="E99" s="68" t="s">
        <v>95</v>
      </c>
      <c r="F99" s="69">
        <v>6636</v>
      </c>
      <c r="G99" s="69">
        <v>6636</v>
      </c>
      <c r="H99" s="69">
        <v>2686.56</v>
      </c>
      <c r="I99" s="69"/>
    </row>
    <row r="100" spans="2:9" ht="30" customHeight="1" x14ac:dyDescent="0.2">
      <c r="B100" s="142" t="s">
        <v>159</v>
      </c>
      <c r="C100" s="142"/>
      <c r="D100" s="142"/>
      <c r="E100" s="68" t="s">
        <v>96</v>
      </c>
      <c r="F100" s="69">
        <v>9872</v>
      </c>
      <c r="G100" s="69">
        <v>9872</v>
      </c>
      <c r="H100" s="69">
        <v>10677.39</v>
      </c>
      <c r="I100" s="69"/>
    </row>
    <row r="101" spans="2:9" ht="30" customHeight="1" x14ac:dyDescent="0.2">
      <c r="B101" s="142">
        <v>3233</v>
      </c>
      <c r="C101" s="142"/>
      <c r="D101" s="142"/>
      <c r="E101" s="68" t="s">
        <v>103</v>
      </c>
      <c r="F101" s="69">
        <v>1991</v>
      </c>
      <c r="G101" s="69">
        <v>1991</v>
      </c>
      <c r="H101" s="69">
        <v>1736.25</v>
      </c>
      <c r="I101" s="69"/>
    </row>
    <row r="102" spans="2:9" ht="30" customHeight="1" x14ac:dyDescent="0.2">
      <c r="B102" s="142" t="s">
        <v>165</v>
      </c>
      <c r="C102" s="142"/>
      <c r="D102" s="142"/>
      <c r="E102" s="68" t="s">
        <v>97</v>
      </c>
      <c r="F102" s="69">
        <v>3982</v>
      </c>
      <c r="G102" s="69">
        <v>3982</v>
      </c>
      <c r="H102" s="69">
        <v>1925.07</v>
      </c>
      <c r="I102" s="69"/>
    </row>
    <row r="103" spans="2:9" ht="30" customHeight="1" x14ac:dyDescent="0.2">
      <c r="B103" s="142">
        <v>3235</v>
      </c>
      <c r="C103" s="142"/>
      <c r="D103" s="142"/>
      <c r="E103" s="68" t="s">
        <v>173</v>
      </c>
      <c r="F103" s="69">
        <v>10963</v>
      </c>
      <c r="G103" s="69">
        <v>10963</v>
      </c>
      <c r="H103" s="69">
        <v>5977.5</v>
      </c>
      <c r="I103" s="69"/>
    </row>
    <row r="104" spans="2:9" ht="30" customHeight="1" x14ac:dyDescent="0.2">
      <c r="B104" s="142">
        <v>3236</v>
      </c>
      <c r="C104" s="142"/>
      <c r="D104" s="142"/>
      <c r="E104" s="68" t="s">
        <v>99</v>
      </c>
      <c r="F104" s="69">
        <v>2654</v>
      </c>
      <c r="G104" s="69">
        <v>2654</v>
      </c>
      <c r="H104" s="69">
        <v>2740.75</v>
      </c>
      <c r="I104" s="69"/>
    </row>
    <row r="105" spans="2:9" ht="30" customHeight="1" x14ac:dyDescent="0.2">
      <c r="B105" s="142">
        <v>3237</v>
      </c>
      <c r="C105" s="142"/>
      <c r="D105" s="142"/>
      <c r="E105" s="68" t="s">
        <v>154</v>
      </c>
      <c r="F105" s="69">
        <v>70570</v>
      </c>
      <c r="G105" s="69">
        <v>70570</v>
      </c>
      <c r="H105" s="69">
        <v>37556.94</v>
      </c>
      <c r="I105" s="69"/>
    </row>
    <row r="106" spans="2:9" ht="30" customHeight="1" x14ac:dyDescent="0.2">
      <c r="B106" s="142">
        <v>3238</v>
      </c>
      <c r="C106" s="142"/>
      <c r="D106" s="142"/>
      <c r="E106" s="68" t="s">
        <v>101</v>
      </c>
      <c r="F106" s="69">
        <v>3000</v>
      </c>
      <c r="G106" s="69">
        <v>3000</v>
      </c>
      <c r="H106" s="69">
        <v>3000</v>
      </c>
      <c r="I106" s="69"/>
    </row>
    <row r="107" spans="2:9" ht="30" customHeight="1" x14ac:dyDescent="0.2">
      <c r="B107" s="142" t="s">
        <v>166</v>
      </c>
      <c r="C107" s="142"/>
      <c r="D107" s="142"/>
      <c r="E107" s="68" t="s">
        <v>102</v>
      </c>
      <c r="F107" s="69">
        <v>35309</v>
      </c>
      <c r="G107" s="69">
        <v>35309</v>
      </c>
      <c r="H107" s="69">
        <v>35534</v>
      </c>
      <c r="I107" s="69"/>
    </row>
    <row r="108" spans="2:9" ht="30" customHeight="1" x14ac:dyDescent="0.2">
      <c r="B108" s="77"/>
      <c r="C108" s="78">
        <v>324</v>
      </c>
      <c r="D108" s="79"/>
      <c r="E108" s="68" t="s">
        <v>182</v>
      </c>
      <c r="F108" s="69">
        <f>SUM(F109)</f>
        <v>700</v>
      </c>
      <c r="G108" s="69">
        <f t="shared" ref="G108:H108" si="35">SUM(G109)</f>
        <v>700</v>
      </c>
      <c r="H108" s="69">
        <f t="shared" si="35"/>
        <v>636.46</v>
      </c>
      <c r="I108" s="69"/>
    </row>
    <row r="109" spans="2:9" ht="30" customHeight="1" x14ac:dyDescent="0.2">
      <c r="B109" s="142">
        <v>3241</v>
      </c>
      <c r="C109" s="142"/>
      <c r="D109" s="142"/>
      <c r="E109" s="68" t="s">
        <v>182</v>
      </c>
      <c r="F109" s="69">
        <v>700</v>
      </c>
      <c r="G109" s="69">
        <v>700</v>
      </c>
      <c r="H109" s="69">
        <v>636.46</v>
      </c>
      <c r="I109" s="69"/>
    </row>
    <row r="110" spans="2:9" ht="30" customHeight="1" x14ac:dyDescent="0.2">
      <c r="B110" s="77"/>
      <c r="C110" s="78">
        <v>329</v>
      </c>
      <c r="D110" s="79"/>
      <c r="E110" s="68" t="s">
        <v>104</v>
      </c>
      <c r="F110" s="69">
        <f>SUM(F111:F116)</f>
        <v>38005</v>
      </c>
      <c r="G110" s="69">
        <f>SUM(G111:G116)</f>
        <v>38005</v>
      </c>
      <c r="H110" s="69">
        <f>SUM(H111:H116)</f>
        <v>32397.85</v>
      </c>
      <c r="I110" s="69"/>
    </row>
    <row r="111" spans="2:9" ht="30" customHeight="1" x14ac:dyDescent="0.2">
      <c r="B111" s="142" t="s">
        <v>167</v>
      </c>
      <c r="C111" s="142"/>
      <c r="D111" s="142"/>
      <c r="E111" s="68" t="s">
        <v>105</v>
      </c>
      <c r="F111" s="69">
        <v>14865</v>
      </c>
      <c r="G111" s="69">
        <v>14865</v>
      </c>
      <c r="H111" s="69">
        <v>12441.96</v>
      </c>
      <c r="I111" s="69"/>
    </row>
    <row r="112" spans="2:9" ht="30" customHeight="1" x14ac:dyDescent="0.2">
      <c r="B112" s="142">
        <v>3292</v>
      </c>
      <c r="C112" s="142"/>
      <c r="D112" s="142"/>
      <c r="E112" s="68" t="s">
        <v>106</v>
      </c>
      <c r="F112" s="69">
        <v>4645</v>
      </c>
      <c r="G112" s="69">
        <v>4645</v>
      </c>
      <c r="H112" s="69">
        <v>1974.21</v>
      </c>
      <c r="I112" s="69"/>
    </row>
    <row r="113" spans="2:9" ht="30" customHeight="1" x14ac:dyDescent="0.2">
      <c r="B113" s="142" t="s">
        <v>168</v>
      </c>
      <c r="C113" s="142"/>
      <c r="D113" s="142"/>
      <c r="E113" s="68" t="s">
        <v>107</v>
      </c>
      <c r="F113" s="69">
        <v>3982</v>
      </c>
      <c r="G113" s="69">
        <v>3982</v>
      </c>
      <c r="H113" s="69">
        <v>2637.36</v>
      </c>
      <c r="I113" s="69"/>
    </row>
    <row r="114" spans="2:9" ht="30" customHeight="1" x14ac:dyDescent="0.2">
      <c r="B114" s="142">
        <v>3294</v>
      </c>
      <c r="C114" s="142"/>
      <c r="D114" s="142"/>
      <c r="E114" s="68" t="s">
        <v>108</v>
      </c>
      <c r="F114" s="69">
        <v>398</v>
      </c>
      <c r="G114" s="69">
        <v>398</v>
      </c>
      <c r="H114" s="69">
        <v>420</v>
      </c>
      <c r="I114" s="69"/>
    </row>
    <row r="115" spans="2:9" ht="30" customHeight="1" x14ac:dyDescent="0.2">
      <c r="B115" s="142">
        <v>3295</v>
      </c>
      <c r="C115" s="142"/>
      <c r="D115" s="142"/>
      <c r="E115" s="68" t="s">
        <v>109</v>
      </c>
      <c r="F115" s="69">
        <v>133</v>
      </c>
      <c r="G115" s="69">
        <v>133</v>
      </c>
      <c r="H115" s="69">
        <v>9.2899999999999991</v>
      </c>
      <c r="I115" s="69"/>
    </row>
    <row r="116" spans="2:9" ht="30" customHeight="1" x14ac:dyDescent="0.2">
      <c r="B116" s="142" t="s">
        <v>169</v>
      </c>
      <c r="C116" s="142"/>
      <c r="D116" s="142"/>
      <c r="E116" s="68" t="s">
        <v>104</v>
      </c>
      <c r="F116" s="69">
        <v>13982</v>
      </c>
      <c r="G116" s="69">
        <v>13982</v>
      </c>
      <c r="H116" s="69">
        <v>14915.03</v>
      </c>
      <c r="I116" s="69"/>
    </row>
    <row r="117" spans="2:9" ht="30" customHeight="1" x14ac:dyDescent="0.2">
      <c r="B117" s="77"/>
      <c r="C117" s="78">
        <v>34</v>
      </c>
      <c r="D117" s="79"/>
      <c r="E117" s="68" t="s">
        <v>110</v>
      </c>
      <c r="F117" s="69">
        <f>SUM(F118)</f>
        <v>266</v>
      </c>
      <c r="G117" s="69">
        <f>SUM(G118)</f>
        <v>266</v>
      </c>
      <c r="H117" s="69">
        <f>SUM(H118)</f>
        <v>0</v>
      </c>
      <c r="I117" s="69"/>
    </row>
    <row r="118" spans="2:9" ht="30" customHeight="1" x14ac:dyDescent="0.2">
      <c r="B118" s="77"/>
      <c r="C118" s="78">
        <v>343</v>
      </c>
      <c r="D118" s="79"/>
      <c r="E118" s="68" t="s">
        <v>111</v>
      </c>
      <c r="F118" s="69">
        <f>SUM(F119:F120)</f>
        <v>266</v>
      </c>
      <c r="G118" s="69">
        <f>SUM(G119:G120)</f>
        <v>266</v>
      </c>
      <c r="H118" s="69">
        <f>SUM(H119:H120)</f>
        <v>0</v>
      </c>
      <c r="I118" s="69"/>
    </row>
    <row r="119" spans="2:9" ht="30" customHeight="1" x14ac:dyDescent="0.2">
      <c r="B119" s="142" t="s">
        <v>170</v>
      </c>
      <c r="C119" s="142"/>
      <c r="D119" s="142"/>
      <c r="E119" s="68" t="s">
        <v>113</v>
      </c>
      <c r="F119" s="69">
        <v>133</v>
      </c>
      <c r="G119" s="69">
        <v>133</v>
      </c>
      <c r="H119" s="69">
        <v>0</v>
      </c>
      <c r="I119" s="69"/>
    </row>
    <row r="120" spans="2:9" ht="30" customHeight="1" x14ac:dyDescent="0.2">
      <c r="B120" s="142">
        <v>3433</v>
      </c>
      <c r="C120" s="142"/>
      <c r="D120" s="142"/>
      <c r="E120" s="68" t="s">
        <v>112</v>
      </c>
      <c r="F120" s="69">
        <v>133</v>
      </c>
      <c r="G120" s="69">
        <v>133</v>
      </c>
      <c r="H120" s="69">
        <v>0</v>
      </c>
      <c r="I120" s="69"/>
    </row>
    <row r="121" spans="2:9" ht="30" customHeight="1" x14ac:dyDescent="0.2">
      <c r="B121" s="77"/>
      <c r="C121" s="78">
        <v>4</v>
      </c>
      <c r="D121" s="79"/>
      <c r="E121" s="25" t="s">
        <v>6</v>
      </c>
      <c r="F121" s="107">
        <f>F122+F124+F132</f>
        <v>21501</v>
      </c>
      <c r="G121" s="107">
        <f t="shared" ref="G121:H121" si="36">G122+G124+G132</f>
        <v>21501</v>
      </c>
      <c r="H121" s="107">
        <f t="shared" si="36"/>
        <v>5825.91</v>
      </c>
      <c r="I121" s="69">
        <f t="shared" ref="I121" si="37">(H121/G121)*100</f>
        <v>27.09599553509139</v>
      </c>
    </row>
    <row r="122" spans="2:9" ht="30" customHeight="1" x14ac:dyDescent="0.2">
      <c r="B122" s="77"/>
      <c r="C122" s="78">
        <v>41</v>
      </c>
      <c r="D122" s="79"/>
      <c r="E122" s="68" t="s">
        <v>7</v>
      </c>
      <c r="F122" s="69">
        <f>SUM(F123)</f>
        <v>2654</v>
      </c>
      <c r="G122" s="69">
        <f>SUM(G123)</f>
        <v>2654</v>
      </c>
      <c r="H122" s="69">
        <v>1097.98</v>
      </c>
      <c r="I122" s="69">
        <f t="shared" ref="I122:I124" si="38">(H122/G122)*100</f>
        <v>41.370761115297668</v>
      </c>
    </row>
    <row r="123" spans="2:9" ht="30" customHeight="1" x14ac:dyDescent="0.2">
      <c r="B123" s="142">
        <v>4123</v>
      </c>
      <c r="C123" s="142"/>
      <c r="D123" s="142"/>
      <c r="E123" s="68" t="s">
        <v>118</v>
      </c>
      <c r="F123" s="69">
        <v>2654</v>
      </c>
      <c r="G123" s="69">
        <v>2654</v>
      </c>
      <c r="H123" s="69">
        <v>569.98</v>
      </c>
      <c r="I123" s="69"/>
    </row>
    <row r="124" spans="2:9" ht="30" customHeight="1" x14ac:dyDescent="0.2">
      <c r="B124" s="77"/>
      <c r="C124" s="78">
        <v>42</v>
      </c>
      <c r="D124" s="79"/>
      <c r="E124" s="68" t="s">
        <v>119</v>
      </c>
      <c r="F124" s="69">
        <f>SUM(F125+F130)</f>
        <v>18847</v>
      </c>
      <c r="G124" s="69">
        <f>SUM(G125+G130)</f>
        <v>18847</v>
      </c>
      <c r="H124" s="69">
        <f>SUM(H125+H130)</f>
        <v>4727.93</v>
      </c>
      <c r="I124" s="69">
        <f t="shared" si="38"/>
        <v>25.085849206770312</v>
      </c>
    </row>
    <row r="125" spans="2:9" ht="30" customHeight="1" x14ac:dyDescent="0.2">
      <c r="B125" s="77"/>
      <c r="C125" s="78">
        <v>422</v>
      </c>
      <c r="D125" s="79"/>
      <c r="E125" s="68" t="s">
        <v>120</v>
      </c>
      <c r="F125" s="69">
        <f>SUM(F126:F129)</f>
        <v>14600</v>
      </c>
      <c r="G125" s="69">
        <f>SUM(G126:G129)</f>
        <v>14600</v>
      </c>
      <c r="H125" s="69">
        <f>SUM(H126:H129)</f>
        <v>4727.93</v>
      </c>
      <c r="I125" s="69"/>
    </row>
    <row r="126" spans="2:9" ht="30" customHeight="1" x14ac:dyDescent="0.2">
      <c r="B126" s="142" t="s">
        <v>157</v>
      </c>
      <c r="C126" s="142"/>
      <c r="D126" s="142"/>
      <c r="E126" s="68" t="s">
        <v>121</v>
      </c>
      <c r="F126" s="69">
        <v>10618</v>
      </c>
      <c r="G126" s="69">
        <v>10618</v>
      </c>
      <c r="H126" s="69">
        <v>4727.93</v>
      </c>
      <c r="I126" s="69"/>
    </row>
    <row r="127" spans="2:9" ht="30" customHeight="1" x14ac:dyDescent="0.2">
      <c r="B127" s="142">
        <v>4222</v>
      </c>
      <c r="C127" s="142"/>
      <c r="D127" s="142"/>
      <c r="E127" s="68" t="s">
        <v>125</v>
      </c>
      <c r="F127" s="69">
        <v>1327</v>
      </c>
      <c r="G127" s="69">
        <v>1327</v>
      </c>
      <c r="H127" s="69">
        <v>0</v>
      </c>
      <c r="I127" s="69"/>
    </row>
    <row r="128" spans="2:9" ht="30" customHeight="1" x14ac:dyDescent="0.2">
      <c r="B128" s="142">
        <v>4223</v>
      </c>
      <c r="C128" s="142"/>
      <c r="D128" s="142"/>
      <c r="E128" s="68" t="s">
        <v>122</v>
      </c>
      <c r="F128" s="69">
        <v>1327</v>
      </c>
      <c r="G128" s="69">
        <v>1327</v>
      </c>
      <c r="H128" s="69">
        <v>0</v>
      </c>
      <c r="I128" s="69"/>
    </row>
    <row r="129" spans="2:9" ht="30" customHeight="1" x14ac:dyDescent="0.2">
      <c r="B129" s="142">
        <v>4224</v>
      </c>
      <c r="C129" s="142"/>
      <c r="D129" s="142"/>
      <c r="E129" s="68" t="s">
        <v>174</v>
      </c>
      <c r="F129" s="69">
        <v>1328</v>
      </c>
      <c r="G129" s="69">
        <v>1328</v>
      </c>
      <c r="H129" s="69">
        <v>0</v>
      </c>
      <c r="I129" s="69"/>
    </row>
    <row r="130" spans="2:9" ht="30" customHeight="1" x14ac:dyDescent="0.2">
      <c r="B130" s="77"/>
      <c r="C130" s="78">
        <v>426</v>
      </c>
      <c r="D130" s="79"/>
      <c r="E130" s="68" t="s">
        <v>128</v>
      </c>
      <c r="F130" s="69">
        <f>SUM(F131)</f>
        <v>4247</v>
      </c>
      <c r="G130" s="69">
        <f>SUM(G131)</f>
        <v>4247</v>
      </c>
      <c r="H130" s="69">
        <f>SUM(H131)</f>
        <v>0</v>
      </c>
      <c r="I130" s="69"/>
    </row>
    <row r="131" spans="2:9" ht="30" customHeight="1" x14ac:dyDescent="0.2">
      <c r="B131" s="142">
        <v>4262</v>
      </c>
      <c r="C131" s="142"/>
      <c r="D131" s="142"/>
      <c r="E131" s="68" t="s">
        <v>129</v>
      </c>
      <c r="F131" s="69">
        <v>4247</v>
      </c>
      <c r="G131" s="69">
        <v>4247</v>
      </c>
      <c r="H131" s="69">
        <v>0</v>
      </c>
      <c r="I131" s="69"/>
    </row>
    <row r="132" spans="2:9" ht="30" customHeight="1" x14ac:dyDescent="0.2">
      <c r="B132" s="77"/>
      <c r="C132" s="78">
        <v>45</v>
      </c>
      <c r="D132" s="79"/>
      <c r="E132" s="68" t="s">
        <v>126</v>
      </c>
      <c r="F132" s="69">
        <f t="shared" ref="F132:H133" si="39">SUM(F133)</f>
        <v>0</v>
      </c>
      <c r="G132" s="69">
        <f t="shared" si="39"/>
        <v>0</v>
      </c>
      <c r="H132" s="69">
        <f t="shared" si="39"/>
        <v>0</v>
      </c>
      <c r="I132" s="69"/>
    </row>
    <row r="133" spans="2:9" ht="30" customHeight="1" x14ac:dyDescent="0.2">
      <c r="B133" s="77"/>
      <c r="C133" s="78">
        <v>451</v>
      </c>
      <c r="D133" s="79"/>
      <c r="E133" s="68" t="s">
        <v>127</v>
      </c>
      <c r="F133" s="69">
        <f t="shared" si="39"/>
        <v>0</v>
      </c>
      <c r="G133" s="69">
        <f t="shared" si="39"/>
        <v>0</v>
      </c>
      <c r="H133" s="69">
        <f t="shared" si="39"/>
        <v>0</v>
      </c>
      <c r="I133" s="69"/>
    </row>
    <row r="134" spans="2:9" ht="30" customHeight="1" x14ac:dyDescent="0.2">
      <c r="B134" s="142">
        <v>4511</v>
      </c>
      <c r="C134" s="142"/>
      <c r="D134" s="142"/>
      <c r="E134" s="68" t="s">
        <v>127</v>
      </c>
      <c r="F134" s="69">
        <v>0</v>
      </c>
      <c r="G134" s="69">
        <v>0</v>
      </c>
      <c r="H134" s="69">
        <v>0</v>
      </c>
      <c r="I134" s="69"/>
    </row>
  </sheetData>
  <mergeCells count="87">
    <mergeCell ref="B131:D131"/>
    <mergeCell ref="B134:D134"/>
    <mergeCell ref="B126:D126"/>
    <mergeCell ref="B127:D127"/>
    <mergeCell ref="B128:D128"/>
    <mergeCell ref="B129:D129"/>
    <mergeCell ref="B123:D123"/>
    <mergeCell ref="B116:D116"/>
    <mergeCell ref="B119:D119"/>
    <mergeCell ref="B120:D120"/>
    <mergeCell ref="B111:D111"/>
    <mergeCell ref="B112:D112"/>
    <mergeCell ref="B113:D113"/>
    <mergeCell ref="B114:D114"/>
    <mergeCell ref="B115:D115"/>
    <mergeCell ref="B104:D104"/>
    <mergeCell ref="B105:D105"/>
    <mergeCell ref="B106:D106"/>
    <mergeCell ref="B107:D107"/>
    <mergeCell ref="B99:D99"/>
    <mergeCell ref="B100:D100"/>
    <mergeCell ref="B101:D101"/>
    <mergeCell ref="B102:D102"/>
    <mergeCell ref="B103:D103"/>
    <mergeCell ref="B94:D94"/>
    <mergeCell ref="B95:D95"/>
    <mergeCell ref="B96:D96"/>
    <mergeCell ref="B97:D97"/>
    <mergeCell ref="B89:D89"/>
    <mergeCell ref="B90:D90"/>
    <mergeCell ref="B91:D91"/>
    <mergeCell ref="B93:D93"/>
    <mergeCell ref="B85:D85"/>
    <mergeCell ref="B88:D88"/>
    <mergeCell ref="B80:D80"/>
    <mergeCell ref="B82:D82"/>
    <mergeCell ref="B83:D83"/>
    <mergeCell ref="B81:D81"/>
    <mergeCell ref="B74:D74"/>
    <mergeCell ref="B64:D64"/>
    <mergeCell ref="B65:D65"/>
    <mergeCell ref="B55:D55"/>
    <mergeCell ref="B56:D56"/>
    <mergeCell ref="B57:D57"/>
    <mergeCell ref="B58:D58"/>
    <mergeCell ref="B62:D62"/>
    <mergeCell ref="B70:D70"/>
    <mergeCell ref="B38:D38"/>
    <mergeCell ref="B39:D39"/>
    <mergeCell ref="B40:D40"/>
    <mergeCell ref="B41:D41"/>
    <mergeCell ref="B54:D54"/>
    <mergeCell ref="B42:D42"/>
    <mergeCell ref="B43:D43"/>
    <mergeCell ref="B44:D44"/>
    <mergeCell ref="B45:D45"/>
    <mergeCell ref="B47:D47"/>
    <mergeCell ref="B46:D46"/>
    <mergeCell ref="B33:D33"/>
    <mergeCell ref="B34:D34"/>
    <mergeCell ref="B35:D35"/>
    <mergeCell ref="B36:D36"/>
    <mergeCell ref="B37:D37"/>
    <mergeCell ref="B32:D32"/>
    <mergeCell ref="B3:I3"/>
    <mergeCell ref="B9:D9"/>
    <mergeCell ref="B19:D19"/>
    <mergeCell ref="B31:D31"/>
    <mergeCell ref="B23:D23"/>
    <mergeCell ref="B26:D26"/>
    <mergeCell ref="B21:D21"/>
    <mergeCell ref="B109:D109"/>
    <mergeCell ref="B76:D76"/>
    <mergeCell ref="B14:D14"/>
    <mergeCell ref="B5:I5"/>
    <mergeCell ref="B7:E7"/>
    <mergeCell ref="B8:E8"/>
    <mergeCell ref="B12:D12"/>
    <mergeCell ref="B11:D11"/>
    <mergeCell ref="B13:D13"/>
    <mergeCell ref="B50:D50"/>
    <mergeCell ref="B66:D66"/>
    <mergeCell ref="B75:D75"/>
    <mergeCell ref="B18:D18"/>
    <mergeCell ref="B27:D27"/>
    <mergeCell ref="B28:D28"/>
    <mergeCell ref="B29:D2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Atubanjski</cp:lastModifiedBy>
  <cp:lastPrinted>2026-03-30T06:49:35Z</cp:lastPrinted>
  <dcterms:created xsi:type="dcterms:W3CDTF">2022-08-12T12:51:27Z</dcterms:created>
  <dcterms:modified xsi:type="dcterms:W3CDTF">2026-03-30T06:50:07Z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