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tubanjski\Desktop\Baza\Ustrojstvo\Sjednice (pozivi, zapisnici)\2025. godina\14. sjednica Upravnog vijeća\"/>
    </mc:Choice>
  </mc:AlternateContent>
  <xr:revisionPtr revIDLastSave="0" documentId="13_ncr:1_{28C17531-6220-4380-9B05-4FF0BDCD2A84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rashoda'!$B$2:$L$101</definedName>
    <definedName name="_xlnm.Print_Area" localSheetId="0">SAŽETAK!$B$5:$L$40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5" l="1"/>
  <c r="G17" i="5"/>
  <c r="G27" i="5"/>
  <c r="G26" i="5"/>
  <c r="K90" i="3"/>
  <c r="K87" i="3"/>
  <c r="K79" i="3"/>
  <c r="J31" i="1"/>
  <c r="J32" i="1" s="1"/>
  <c r="H31" i="1"/>
  <c r="H32" i="1" s="1"/>
  <c r="I31" i="1"/>
  <c r="I32" i="1" s="1"/>
  <c r="G117" i="7"/>
  <c r="F117" i="7"/>
  <c r="H20" i="5"/>
  <c r="H19" i="5"/>
  <c r="L22" i="3" l="1"/>
  <c r="H23" i="3"/>
  <c r="I23" i="3"/>
  <c r="J23" i="3"/>
  <c r="G23" i="3"/>
  <c r="H16" i="3"/>
  <c r="I16" i="3"/>
  <c r="J16" i="3"/>
  <c r="G16" i="3"/>
  <c r="H27" i="5" l="1"/>
  <c r="H25" i="5"/>
  <c r="H23" i="5"/>
  <c r="H18" i="5"/>
  <c r="H16" i="5"/>
  <c r="H14" i="5"/>
  <c r="G25" i="5"/>
  <c r="G23" i="5"/>
  <c r="G16" i="5"/>
  <c r="G14" i="5"/>
  <c r="J91" i="3" l="1"/>
  <c r="J72" i="3"/>
  <c r="J55" i="3"/>
  <c r="J47" i="3"/>
  <c r="J45" i="3"/>
  <c r="F13" i="8"/>
  <c r="F80" i="7"/>
  <c r="G80" i="7"/>
  <c r="H80" i="7"/>
  <c r="F72" i="7"/>
  <c r="G72" i="7"/>
  <c r="H72" i="7"/>
  <c r="D13" i="8"/>
  <c r="E13" i="8"/>
  <c r="G88" i="3"/>
  <c r="H97" i="3" l="1"/>
  <c r="I97" i="3"/>
  <c r="H42" i="3"/>
  <c r="I42" i="3"/>
  <c r="I20" i="1" l="1"/>
  <c r="I17" i="1"/>
  <c r="F90" i="7"/>
  <c r="G90" i="7"/>
  <c r="H90" i="7"/>
  <c r="F85" i="7"/>
  <c r="G85" i="7"/>
  <c r="H85" i="7"/>
  <c r="G66" i="7"/>
  <c r="H66" i="7"/>
  <c r="H63" i="7" s="1"/>
  <c r="H62" i="7" s="1"/>
  <c r="G64" i="7"/>
  <c r="H64" i="7"/>
  <c r="F64" i="7"/>
  <c r="G49" i="7"/>
  <c r="H49" i="7"/>
  <c r="F49" i="7"/>
  <c r="G24" i="7"/>
  <c r="H24" i="7"/>
  <c r="F24" i="7"/>
  <c r="G21" i="7"/>
  <c r="H21" i="7"/>
  <c r="F21" i="7"/>
  <c r="H69" i="7"/>
  <c r="I21" i="1" l="1"/>
  <c r="G50" i="3"/>
  <c r="J88" i="3"/>
  <c r="H126" i="7"/>
  <c r="G126" i="7"/>
  <c r="F126" i="7"/>
  <c r="H121" i="7"/>
  <c r="G121" i="7"/>
  <c r="F121" i="7"/>
  <c r="H118" i="7"/>
  <c r="G118" i="7"/>
  <c r="F118" i="7"/>
  <c r="H114" i="7"/>
  <c r="H113" i="7" s="1"/>
  <c r="G114" i="7"/>
  <c r="F114" i="7"/>
  <c r="F113" i="7" s="1"/>
  <c r="H106" i="7"/>
  <c r="G106" i="7"/>
  <c r="F106" i="7"/>
  <c r="H96" i="7"/>
  <c r="G96" i="7"/>
  <c r="F96" i="7"/>
  <c r="H82" i="7"/>
  <c r="G82" i="7"/>
  <c r="F82" i="7"/>
  <c r="H78" i="7"/>
  <c r="G78" i="7"/>
  <c r="F78" i="7"/>
  <c r="G71" i="7"/>
  <c r="G70" i="7" s="1"/>
  <c r="F71" i="7"/>
  <c r="F70" i="7" s="1"/>
  <c r="F66" i="7"/>
  <c r="H56" i="7"/>
  <c r="G56" i="7"/>
  <c r="G55" i="7" s="1"/>
  <c r="G54" i="7" s="1"/>
  <c r="F56" i="7"/>
  <c r="F55" i="7" s="1"/>
  <c r="F54" i="7" s="1"/>
  <c r="F26" i="7"/>
  <c r="F20" i="7" s="1"/>
  <c r="G26" i="7"/>
  <c r="G20" i="7" s="1"/>
  <c r="H26" i="7"/>
  <c r="H20" i="7" s="1"/>
  <c r="F29" i="7"/>
  <c r="G29" i="7"/>
  <c r="H29" i="7"/>
  <c r="F34" i="7"/>
  <c r="G34" i="7"/>
  <c r="H34" i="7"/>
  <c r="F41" i="7"/>
  <c r="G41" i="7"/>
  <c r="H41" i="7"/>
  <c r="F52" i="7"/>
  <c r="F51" i="7" s="1"/>
  <c r="G52" i="7"/>
  <c r="G51" i="7" s="1"/>
  <c r="H52" i="7"/>
  <c r="G69" i="7" l="1"/>
  <c r="F69" i="7"/>
  <c r="G63" i="7"/>
  <c r="G62" i="7" s="1"/>
  <c r="F63" i="7"/>
  <c r="F62" i="7" s="1"/>
  <c r="G84" i="7"/>
  <c r="H77" i="7"/>
  <c r="F120" i="7"/>
  <c r="H120" i="7"/>
  <c r="H117" i="7" s="1"/>
  <c r="F84" i="7"/>
  <c r="I63" i="7"/>
  <c r="G28" i="7"/>
  <c r="H55" i="7"/>
  <c r="F77" i="7"/>
  <c r="G113" i="7"/>
  <c r="I113" i="7" s="1"/>
  <c r="G120" i="7"/>
  <c r="H28" i="7"/>
  <c r="F28" i="7"/>
  <c r="F19" i="7" s="1"/>
  <c r="H84" i="7"/>
  <c r="I118" i="7"/>
  <c r="G77" i="7"/>
  <c r="H51" i="7"/>
  <c r="K30" i="1"/>
  <c r="K29" i="1"/>
  <c r="L29" i="1"/>
  <c r="L19" i="1"/>
  <c r="L18" i="1"/>
  <c r="K19" i="1"/>
  <c r="K18" i="1"/>
  <c r="L15" i="1"/>
  <c r="K15" i="1"/>
  <c r="G31" i="1"/>
  <c r="G20" i="1"/>
  <c r="G17" i="1"/>
  <c r="F61" i="7" l="1"/>
  <c r="I84" i="7"/>
  <c r="G61" i="7"/>
  <c r="H76" i="7"/>
  <c r="I77" i="7"/>
  <c r="F76" i="7"/>
  <c r="F75" i="7" s="1"/>
  <c r="F74" i="7" s="1"/>
  <c r="I62" i="7"/>
  <c r="H61" i="7"/>
  <c r="I120" i="7"/>
  <c r="I117" i="7" s="1"/>
  <c r="F18" i="7"/>
  <c r="G19" i="7"/>
  <c r="G18" i="7" s="1"/>
  <c r="G21" i="1"/>
  <c r="G32" i="1" s="1"/>
  <c r="I20" i="7"/>
  <c r="L31" i="1"/>
  <c r="I28" i="7"/>
  <c r="G76" i="7"/>
  <c r="I55" i="7"/>
  <c r="H54" i="7"/>
  <c r="I54" i="7" s="1"/>
  <c r="K31" i="1"/>
  <c r="I51" i="7"/>
  <c r="H19" i="7"/>
  <c r="J20" i="1"/>
  <c r="H20" i="1"/>
  <c r="J17" i="1"/>
  <c r="H17" i="1"/>
  <c r="D12" i="8"/>
  <c r="D11" i="8" s="1"/>
  <c r="E12" i="8"/>
  <c r="E11" i="8" s="1"/>
  <c r="F12" i="8"/>
  <c r="H14" i="8"/>
  <c r="H15" i="8"/>
  <c r="G14" i="8"/>
  <c r="G15" i="8"/>
  <c r="C13" i="8"/>
  <c r="G13" i="8" s="1"/>
  <c r="H75" i="7" l="1"/>
  <c r="H74" i="7" s="1"/>
  <c r="G75" i="7"/>
  <c r="G74" i="7" s="1"/>
  <c r="F17" i="7"/>
  <c r="F16" i="7" s="1"/>
  <c r="F13" i="7" s="1"/>
  <c r="I76" i="7"/>
  <c r="G17" i="7"/>
  <c r="I61" i="7"/>
  <c r="I19" i="7"/>
  <c r="H18" i="7"/>
  <c r="H21" i="1"/>
  <c r="H12" i="8"/>
  <c r="F11" i="8"/>
  <c r="C12" i="8"/>
  <c r="C11" i="8" s="1"/>
  <c r="H13" i="8"/>
  <c r="L17" i="1"/>
  <c r="K17" i="1"/>
  <c r="J21" i="1"/>
  <c r="K20" i="1"/>
  <c r="L20" i="1"/>
  <c r="D28" i="5"/>
  <c r="E28" i="5"/>
  <c r="F28" i="5"/>
  <c r="D26" i="5"/>
  <c r="E26" i="5"/>
  <c r="F26" i="5"/>
  <c r="D24" i="5"/>
  <c r="E24" i="5"/>
  <c r="F24" i="5"/>
  <c r="D22" i="5"/>
  <c r="E22" i="5"/>
  <c r="F22" i="5"/>
  <c r="C28" i="5"/>
  <c r="C26" i="5"/>
  <c r="C24" i="5"/>
  <c r="C22" i="5"/>
  <c r="D19" i="5"/>
  <c r="E19" i="5"/>
  <c r="F19" i="5"/>
  <c r="D17" i="5"/>
  <c r="E17" i="5"/>
  <c r="F17" i="5"/>
  <c r="H17" i="5" s="1"/>
  <c r="C19" i="5"/>
  <c r="C17" i="5"/>
  <c r="D15" i="5"/>
  <c r="E15" i="5"/>
  <c r="F15" i="5"/>
  <c r="C15" i="5"/>
  <c r="D13" i="5"/>
  <c r="E13" i="5"/>
  <c r="F13" i="5"/>
  <c r="I74" i="7" l="1"/>
  <c r="G16" i="7"/>
  <c r="I75" i="7"/>
  <c r="F15" i="7"/>
  <c r="F14" i="7" s="1"/>
  <c r="H13" i="5"/>
  <c r="H26" i="5"/>
  <c r="H17" i="7"/>
  <c r="I18" i="7"/>
  <c r="G15" i="7"/>
  <c r="G14" i="7" s="1"/>
  <c r="G13" i="7"/>
  <c r="H15" i="5"/>
  <c r="H24" i="5"/>
  <c r="C21" i="5"/>
  <c r="G12" i="8"/>
  <c r="G11" i="8"/>
  <c r="H11" i="8"/>
  <c r="E12" i="5"/>
  <c r="G15" i="5"/>
  <c r="G24" i="5"/>
  <c r="F12" i="5"/>
  <c r="G22" i="5"/>
  <c r="L21" i="1"/>
  <c r="K21" i="1"/>
  <c r="E21" i="5"/>
  <c r="D21" i="5"/>
  <c r="F21" i="5"/>
  <c r="H22" i="5"/>
  <c r="D12" i="5"/>
  <c r="C13" i="5"/>
  <c r="J97" i="3"/>
  <c r="G97" i="3"/>
  <c r="G100" i="3"/>
  <c r="G99" i="3" s="1"/>
  <c r="H100" i="3"/>
  <c r="H99" i="3" s="1"/>
  <c r="I100" i="3"/>
  <c r="I99" i="3" s="1"/>
  <c r="J100" i="3"/>
  <c r="H91" i="3"/>
  <c r="I91" i="3"/>
  <c r="G91" i="3"/>
  <c r="H88" i="3"/>
  <c r="H87" i="3" s="1"/>
  <c r="I88" i="3"/>
  <c r="I87" i="3" s="1"/>
  <c r="J87" i="3"/>
  <c r="G87" i="3"/>
  <c r="H12" i="5" l="1"/>
  <c r="H16" i="7"/>
  <c r="I17" i="7"/>
  <c r="J90" i="3"/>
  <c r="I90" i="3"/>
  <c r="I86" i="3" s="1"/>
  <c r="H90" i="3"/>
  <c r="H86" i="3" s="1"/>
  <c r="G90" i="3"/>
  <c r="G86" i="3" s="1"/>
  <c r="H21" i="5"/>
  <c r="G21" i="5"/>
  <c r="C12" i="5"/>
  <c r="G12" i="5" s="1"/>
  <c r="G13" i="5"/>
  <c r="J99" i="3"/>
  <c r="H84" i="3"/>
  <c r="H83" i="3" s="1"/>
  <c r="J83" i="3"/>
  <c r="G84" i="3"/>
  <c r="G83" i="3" s="1"/>
  <c r="H80" i="3"/>
  <c r="H79" i="3" s="1"/>
  <c r="G80" i="3"/>
  <c r="G79" i="3" s="1"/>
  <c r="H72" i="3"/>
  <c r="I72" i="3"/>
  <c r="G72" i="3"/>
  <c r="H62" i="3"/>
  <c r="I62" i="3"/>
  <c r="J62" i="3"/>
  <c r="G62" i="3"/>
  <c r="I55" i="3"/>
  <c r="G55" i="3"/>
  <c r="J50" i="3"/>
  <c r="I50" i="3"/>
  <c r="H50" i="3"/>
  <c r="H47" i="3"/>
  <c r="I47" i="3"/>
  <c r="G47" i="3"/>
  <c r="H45" i="3"/>
  <c r="I45" i="3"/>
  <c r="G45" i="3"/>
  <c r="L87" i="3"/>
  <c r="J42" i="3"/>
  <c r="G42" i="3"/>
  <c r="G27" i="3"/>
  <c r="I27" i="3"/>
  <c r="I26" i="3" s="1"/>
  <c r="J27" i="3"/>
  <c r="H27" i="3"/>
  <c r="H26" i="3" s="1"/>
  <c r="H22" i="3"/>
  <c r="I19" i="3"/>
  <c r="I18" i="3" s="1"/>
  <c r="H19" i="3"/>
  <c r="H18" i="3" s="1"/>
  <c r="G19" i="3"/>
  <c r="G18" i="3" s="1"/>
  <c r="J19" i="3"/>
  <c r="J14" i="3"/>
  <c r="G14" i="3"/>
  <c r="G13" i="3" s="1"/>
  <c r="I14" i="3"/>
  <c r="I13" i="3" s="1"/>
  <c r="H14" i="3"/>
  <c r="H13" i="3" s="1"/>
  <c r="J86" i="3" l="1"/>
  <c r="K86" i="3" s="1"/>
  <c r="H15" i="7"/>
  <c r="H13" i="7"/>
  <c r="I13" i="7" s="1"/>
  <c r="I16" i="7"/>
  <c r="H12" i="3"/>
  <c r="H11" i="3" s="1"/>
  <c r="H41" i="3"/>
  <c r="H40" i="3" s="1"/>
  <c r="J22" i="3"/>
  <c r="H49" i="3"/>
  <c r="J49" i="3"/>
  <c r="G22" i="3"/>
  <c r="J13" i="3"/>
  <c r="J41" i="3"/>
  <c r="G49" i="3"/>
  <c r="L86" i="3"/>
  <c r="I49" i="3"/>
  <c r="G41" i="3"/>
  <c r="J26" i="3"/>
  <c r="I41" i="3"/>
  <c r="K83" i="3"/>
  <c r="L90" i="3"/>
  <c r="I83" i="3"/>
  <c r="G26" i="3"/>
  <c r="J18" i="3"/>
  <c r="I22" i="3"/>
  <c r="I15" i="7" l="1"/>
  <c r="I14" i="7" s="1"/>
  <c r="H14" i="7"/>
  <c r="G40" i="3"/>
  <c r="G39" i="3" s="1"/>
  <c r="H39" i="3"/>
  <c r="K49" i="3"/>
  <c r="L49" i="3"/>
  <c r="L83" i="3"/>
  <c r="J80" i="3"/>
  <c r="J12" i="3"/>
  <c r="J11" i="3" s="1"/>
  <c r="I12" i="3"/>
  <c r="I11" i="3" s="1"/>
  <c r="G12" i="3"/>
  <c r="G11" i="3" s="1"/>
  <c r="L13" i="3"/>
  <c r="K18" i="3"/>
  <c r="L41" i="3"/>
  <c r="K26" i="3"/>
  <c r="L26" i="3"/>
  <c r="K41" i="3"/>
  <c r="L18" i="3"/>
  <c r="J79" i="3" l="1"/>
  <c r="J40" i="3" s="1"/>
  <c r="L12" i="3"/>
  <c r="K12" i="3"/>
  <c r="L11" i="3"/>
  <c r="K11" i="3"/>
  <c r="I80" i="3" l="1"/>
  <c r="H71" i="7"/>
  <c r="J39" i="3" l="1"/>
  <c r="K39" i="3" s="1"/>
  <c r="K40" i="3"/>
  <c r="I79" i="3"/>
  <c r="I40" i="3" s="1"/>
  <c r="L79" i="3" l="1"/>
  <c r="I39" i="3" l="1"/>
  <c r="L39" i="3" s="1"/>
  <c r="L40" i="3"/>
</calcChain>
</file>

<file path=xl/sharedStrings.xml><?xml version="1.0" encoding="utf-8"?>
<sst xmlns="http://schemas.openxmlformats.org/spreadsheetml/2006/main" count="410" uniqueCount="195">
  <si>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</si>
  <si>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</si>
  <si>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</si>
  <si>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</si>
  <si>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</si>
  <si>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</si>
  <si>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</si>
  <si>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</si>
  <si>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</si>
  <si>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01 Opće javne usluge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</si>
  <si>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</si>
  <si>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</si>
  <si>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</si>
  <si>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</si>
  <si>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</si>
  <si>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</si>
  <si>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</si>
  <si>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</si>
  <si>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</si>
  <si>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</si>
  <si>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</si>
  <si>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</si>
  <si>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</si>
  <si>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</si>
  <si>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</si>
  <si>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</si>
  <si>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</si>
  <si>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</si>
  <si>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</si>
  <si>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</si>
  <si>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</si>
  <si>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</si>
  <si>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</si>
  <si>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</si>
  <si>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</si>
  <si>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</si>
  <si>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</si>
  <si>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</si>
  <si>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</si>
  <si>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</si>
  <si>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</si>
  <si>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</si>
  <si>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</si>
  <si>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</si>
  <si>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</si>
  <si>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</si>
  <si>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</si>
  <si>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</si>
  <si>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</si>
  <si>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</si>
  <si>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</si>
  <si>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</si>
  <si>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</si>
  <si>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</si>
  <si>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</si>
  <si>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</si>
  <si>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</si>
  <si>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</si>
  <si>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</si>
  <si>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</si>
  <si>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</si>
  <si>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</si>
  <si>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</si>
  <si>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</si>
  <si>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</si>
  <si>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</si>
  <si>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</si>
  <si>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</si>
  <si>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Tekuće pomoći proračunskim korisnicima iz proračuna koji im nije nadležan</t>
  </si>
  <si>
    <t>Pomoći proračunskim korisnicima iz proračuna koji im nije nadležan</t>
  </si>
  <si>
    <t xml:space="preserve">Prihodi od upravnih i administrativnih pristojbi, pristojbi po posebnim propisima i naknada </t>
  </si>
  <si>
    <t>Prihodi po posebnim propisima</t>
  </si>
  <si>
    <t>Ostali nespomenuti prihodi</t>
  </si>
  <si>
    <t>Prihodi od novčane naknade poslodavaca zbog nezapošljavanja osoba s invaliditetom</t>
  </si>
  <si>
    <t>Donacije od pravnih i fizičkih osoba izvan općeg proračuna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</si>
  <si>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</si>
  <si>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</si>
  <si>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</si>
  <si>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</si>
  <si>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</si>
  <si>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Plaće za prekovremeni rad</t>
  </si>
  <si>
    <t>Ostali rashodi za zaposlene</t>
  </si>
  <si>
    <t>Doprinosi na plaće</t>
  </si>
  <si>
    <t>Doprinos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</si>
  <si>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</si>
  <si>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</si>
  <si>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</si>
  <si>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</si>
  <si>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</si>
  <si>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</si>
  <si>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</si>
  <si>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</si>
  <si>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</si>
  <si>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</si>
  <si>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</si>
  <si>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</si>
  <si>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</si>
  <si>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</si>
  <si>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</si>
  <si>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</si>
  <si>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ostale usluge</t>
  </si>
  <si>
    <t>Računalne usluge</t>
  </si>
  <si>
    <t>Ostale usluge</t>
  </si>
  <si>
    <t>Usluge promidžbe i informiranja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</si>
  <si>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</si>
  <si>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</si>
  <si>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</si>
  <si>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</si>
  <si>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</si>
  <si>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</si>
  <si>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</si>
  <si>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</si>
  <si>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Zatezne kamate</t>
  </si>
  <si>
    <t>Bankarske usluge i usluge platnog prometa</t>
  </si>
  <si>
    <t>Naknade građanima i kućanstvima na temelju osiguranja i druge naknade</t>
  </si>
  <si>
    <t>Ostale naknade građanima i kućanstvima iz proračuna</t>
  </si>
  <si>
    <t>Naknade građanima i kućanstvima u novcu</t>
  </si>
  <si>
    <t>Nematerijalna imovina</t>
  </si>
  <si>
    <t>Licence</t>
  </si>
  <si>
    <t>Rashodi za nabavu proizvedene dugotrajne imovine</t>
  </si>
  <si>
    <t>Postrojenja i oprema</t>
  </si>
  <si>
    <t>Uredska oprema i namještaj</t>
  </si>
  <si>
    <t>Oprema za održavanje i zaštitu</t>
  </si>
  <si>
    <t>Uređaji, strojevi i oprema za ostale namjene</t>
  </si>
  <si>
    <t>Medicinska i labaratorijska oprema</t>
  </si>
  <si>
    <t>Komunikacijska oprema</t>
  </si>
  <si>
    <t>Rashodi za dodatna ulaganja na nefinancijskoj imovini</t>
  </si>
  <si>
    <t>Dodatna ulaganja na građevinskim objektima</t>
  </si>
  <si>
    <t>Nematerijalna proizvedena imovina</t>
  </si>
  <si>
    <t>Ulaganja u računalne programe</t>
  </si>
  <si>
    <t>4 Prihodi za posebne namjene</t>
  </si>
  <si>
    <t>43 Ostali prihodi za posebne namjene</t>
  </si>
  <si>
    <t>5 Pomoći</t>
  </si>
  <si>
    <t>52 Ostale pomoći</t>
  </si>
  <si>
    <t>6 Donacije</t>
  </si>
  <si>
    <t>61 Donacije</t>
  </si>
  <si>
    <t>10 Socijalna zaštita</t>
  </si>
  <si>
    <t>1012 Invaliditet</t>
  </si>
  <si>
    <t>1040 Obitelj i djeca</t>
  </si>
  <si>
    <t>CENTAR ZA PROFESIONALNU REHABILITACIJU OSIJEK</t>
  </si>
  <si>
    <t>Opći prihodi i primici</t>
  </si>
  <si>
    <t>Ostali prihodi za posebne namjene</t>
  </si>
  <si>
    <t>Ostale pomoći</t>
  </si>
  <si>
    <t>Donacije</t>
  </si>
  <si>
    <t>Aktivna politika tržišta rada</t>
  </si>
  <si>
    <t>Administracija i upravljanje</t>
  </si>
  <si>
    <t>Obitelj i djeca</t>
  </si>
  <si>
    <t>Invaliditet</t>
  </si>
  <si>
    <t>Plaće</t>
  </si>
  <si>
    <t>Doprinosi za obvezno zdravstveno osiguranje</t>
  </si>
  <si>
    <t>3211</t>
  </si>
  <si>
    <t>3212</t>
  </si>
  <si>
    <t>Sitni inventar i autogume</t>
  </si>
  <si>
    <t>Usluge telefona,pošte i prijevoza</t>
  </si>
  <si>
    <t>Intelektualne i osobne usluge</t>
  </si>
  <si>
    <t>Naknade građ.i kuć.na temelju osig. i dr.nak.</t>
  </si>
  <si>
    <t>Naknade građanima i kućanstvima</t>
  </si>
  <si>
    <t>4221</t>
  </si>
  <si>
    <t xml:space="preserve">Rashodi za usluge </t>
  </si>
  <si>
    <t>3232</t>
  </si>
  <si>
    <t>3121</t>
  </si>
  <si>
    <t>3221</t>
  </si>
  <si>
    <t>3223</t>
  </si>
  <si>
    <t>3224</t>
  </si>
  <si>
    <t>3231</t>
  </si>
  <si>
    <t>3234</t>
  </si>
  <si>
    <t>3239</t>
  </si>
  <si>
    <t>3291</t>
  </si>
  <si>
    <t>3293</t>
  </si>
  <si>
    <t>3299</t>
  </si>
  <si>
    <t>3431</t>
  </si>
  <si>
    <t xml:space="preserve">Ostali rashodi za zaposlene </t>
  </si>
  <si>
    <t>Službena, radna i zaštitna odjeća</t>
  </si>
  <si>
    <t>Zakupnina i najamnina</t>
  </si>
  <si>
    <t>Medicinska i laboratorijska oprema</t>
  </si>
  <si>
    <t xml:space="preserve">Ravnatelj  </t>
  </si>
  <si>
    <t>Tekući prijenosi između proračunskih korisnika istog proračuna</t>
  </si>
  <si>
    <t>Prijenos između proračunskih korisnika istog proračuna</t>
  </si>
  <si>
    <t>IZVORNI PLAN ILI REBALANS 2024.</t>
  </si>
  <si>
    <t>TEKUĆI PLAN 2024.</t>
  </si>
  <si>
    <t>Tržište rada i radni uvjeti</t>
  </si>
  <si>
    <t>A921001</t>
  </si>
  <si>
    <t>REPUBLIKA HRVATSKA</t>
  </si>
  <si>
    <t>MINISTARSTVO RADA, MIROVINSKOGA SUSTAVA, OBITELJI I SOCIJALNE POLITIKE</t>
  </si>
  <si>
    <t>08655 Centri za profesionalnu rahabilitaciju</t>
  </si>
  <si>
    <t>33634 Centar za profesionalnu rehabilitaciju Osijek</t>
  </si>
  <si>
    <t>OSTVARENJE/ IZVRŠENJE 
01.2023.-12.2023.</t>
  </si>
  <si>
    <t>OSTVARENJE/ IZVRŠENJE 
01.2024.-12.2024.</t>
  </si>
  <si>
    <t xml:space="preserve"> IZVRŠENJE 
01.2024.-12.2024. </t>
  </si>
  <si>
    <t>Kapitalne donacije</t>
  </si>
  <si>
    <t>IZVRŠENJE FINANCIJSKOG PLANA PRORAČUNSKOG KORISNIKA DRŽAVNOG PRORAČUNA
  2024. GODINE</t>
  </si>
  <si>
    <t>URBROJ: 2158-88-05-01-25-31</t>
  </si>
  <si>
    <t>Osijek, 28.03.2025.</t>
  </si>
  <si>
    <t xml:space="preserve">                                                                                                                     Damir Junušić, prof.</t>
  </si>
  <si>
    <t>KLASA: 400-01/23-01/04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</si>
</sst>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3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/>
    <xf numFmtId="4" fontId="7" fillId="0" borderId="3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right"/>
    </xf>
    <xf numFmtId="0" fontId="3" fillId="2" borderId="3" xfId="0" quotePrefix="1" applyFont="1" applyFill="1" applyBorder="1" applyAlignment="1">
      <alignment horizontal="left" vertical="center"/>
    </xf>
    <xf numFmtId="0" fontId="3" fillId="2" borderId="3" xfId="0" quotePrefix="1" applyFont="1" applyFill="1" applyBorder="1" applyAlignment="1">
      <alignment horizontal="left" vertical="center" wrapText="1"/>
    </xf>
    <xf numFmtId="4" fontId="7" fillId="0" borderId="3" xfId="0" applyNumberFormat="1" applyFont="1" applyBorder="1"/>
    <xf numFmtId="0" fontId="6" fillId="2" borderId="3" xfId="0" quotePrefix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center"/>
    </xf>
    <xf numFmtId="4" fontId="6" fillId="2" borderId="3" xfId="0" applyNumberFormat="1" applyFont="1" applyFill="1" applyBorder="1" applyAlignment="1">
      <alignment horizontal="right" vertical="center" wrapText="1"/>
    </xf>
    <xf numFmtId="0" fontId="3" fillId="2" borderId="3" xfId="0" quotePrefix="1" applyFont="1" applyFill="1" applyBorder="1" applyAlignment="1">
      <alignment horizontal="left" vertical="center" wrapText="1" indent="1"/>
    </xf>
    <xf numFmtId="4" fontId="7" fillId="0" borderId="3" xfId="0" applyNumberFormat="1" applyFont="1" applyBorder="1" applyAlignment="1">
      <alignment horizontal="right"/>
    </xf>
    <xf numFmtId="0" fontId="3" fillId="2" borderId="3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vertical="top" wrapText="1"/>
    </xf>
    <xf numFmtId="4" fontId="4" fillId="2" borderId="3" xfId="0" applyNumberFormat="1" applyFont="1" applyFill="1" applyBorder="1"/>
    <xf numFmtId="0" fontId="3" fillId="2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right"/>
    </xf>
    <xf numFmtId="0" fontId="7" fillId="0" borderId="3" xfId="0" applyFont="1" applyBorder="1"/>
    <xf numFmtId="0" fontId="8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right" wrapTex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5" fillId="0" borderId="0" xfId="0" applyFont="1"/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2" fillId="0" borderId="3" xfId="0" quotePrefix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/>
    </xf>
    <xf numFmtId="0" fontId="6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4" fontId="2" fillId="3" borderId="3" xfId="0" applyNumberFormat="1" applyFont="1" applyFill="1" applyBorder="1" applyAlignment="1">
      <alignment horizontal="right" wrapText="1"/>
    </xf>
    <xf numFmtId="0" fontId="4" fillId="0" borderId="0" xfId="0" applyFont="1"/>
    <xf numFmtId="0" fontId="2" fillId="0" borderId="3" xfId="0" quotePrefix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0" fontId="7" fillId="3" borderId="0" xfId="0" applyFont="1" applyFill="1"/>
    <xf numFmtId="0" fontId="7" fillId="0" borderId="0" xfId="0" applyFont="1" applyAlignment="1">
      <alignment horizontal="left"/>
    </xf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5" fillId="3" borderId="0" xfId="0" applyFont="1" applyFill="1"/>
    <xf numFmtId="4" fontId="6" fillId="0" borderId="3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/>
    </xf>
    <xf numFmtId="4" fontId="7" fillId="0" borderId="3" xfId="0" applyNumberFormat="1" applyFont="1" applyBorder="1" applyAlignment="1">
      <alignment horizontal="right" vertical="center"/>
    </xf>
    <xf numFmtId="4" fontId="3" fillId="0" borderId="3" xfId="0" applyNumberFormat="1" applyFont="1" applyBorder="1"/>
    <xf numFmtId="3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 wrapText="1"/>
    </xf>
    <xf numFmtId="4" fontId="3" fillId="0" borderId="3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7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4" fontId="2" fillId="4" borderId="4" xfId="0" applyNumberFormat="1" applyFont="1" applyFill="1" applyBorder="1" applyAlignment="1">
      <alignment horizontal="right" vertical="center"/>
    </xf>
    <xf numFmtId="4" fontId="2" fillId="4" borderId="3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7" fillId="0" borderId="3" xfId="0" applyNumberFormat="1" applyFont="1" applyBorder="1" applyAlignment="1">
      <alignment vertical="center"/>
    </xf>
    <xf numFmtId="0" fontId="2" fillId="5" borderId="4" xfId="0" applyFont="1" applyFill="1" applyBorder="1" applyAlignment="1">
      <alignment horizontal="left" vertical="center" wrapText="1"/>
    </xf>
    <xf numFmtId="4" fontId="2" fillId="5" borderId="4" xfId="0" applyNumberFormat="1" applyFont="1" applyFill="1" applyBorder="1" applyAlignment="1">
      <alignment horizontal="right" vertical="center"/>
    </xf>
    <xf numFmtId="4" fontId="2" fillId="5" borderId="3" xfId="0" applyNumberFormat="1" applyFont="1" applyFill="1" applyBorder="1" applyAlignment="1">
      <alignment horizontal="right" vertical="center"/>
    </xf>
    <xf numFmtId="4" fontId="5" fillId="3" borderId="3" xfId="0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4" fontId="0" fillId="0" borderId="0" xfId="0" applyNumberFormat="1"/>
    <xf numFmtId="0" fontId="12" fillId="0" borderId="0" xfId="0" applyFont="1"/>
    <xf numFmtId="0" fontId="13" fillId="0" borderId="0" xfId="0" applyFont="1" applyAlignment="1">
      <alignment horizontal="left" vertical="center"/>
    </xf>
    <xf numFmtId="0" fontId="14" fillId="0" borderId="0" xfId="0" applyFont="1"/>
    <xf numFmtId="4" fontId="14" fillId="0" borderId="0" xfId="0" applyNumberFormat="1" applyFont="1"/>
    <xf numFmtId="49" fontId="13" fillId="0" borderId="0" xfId="0" applyNumberFormat="1" applyFont="1" applyAlignment="1">
      <alignment horizontal="left" vertical="center"/>
    </xf>
    <xf numFmtId="0" fontId="2" fillId="3" borderId="1" xfId="0" quotePrefix="1" applyFont="1" applyFill="1" applyBorder="1" applyAlignment="1">
      <alignment horizontal="left" wrapText="1"/>
    </xf>
    <xf numFmtId="0" fontId="2" fillId="3" borderId="2" xfId="0" quotePrefix="1" applyFont="1" applyFill="1" applyBorder="1" applyAlignment="1">
      <alignment horizontal="left" wrapText="1"/>
    </xf>
    <xf numFmtId="0" fontId="2" fillId="3" borderId="4" xfId="0" quotePrefix="1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1" xfId="0" quotePrefix="1" applyFont="1" applyBorder="1" applyAlignment="1">
      <alignment horizontal="left" vertical="center"/>
    </xf>
    <xf numFmtId="0" fontId="2" fillId="0" borderId="3" xfId="0" quotePrefix="1" applyFont="1" applyBorder="1" applyAlignment="1">
      <alignment horizontal="center" wrapText="1"/>
    </xf>
    <xf numFmtId="0" fontId="2" fillId="0" borderId="1" xfId="0" quotePrefix="1" applyFont="1" applyBorder="1" applyAlignment="1">
      <alignment horizontal="center" wrapText="1"/>
    </xf>
    <xf numFmtId="0" fontId="2" fillId="3" borderId="3" xfId="0" quotePrefix="1" applyFont="1" applyFill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9"/>
  <sheetViews>
    <sheetView zoomScaleNormal="100" workbookViewId="0">
      <selection activeCell="E40" sqref="E40"/>
    </sheetView>
  </sheetViews>
  <sheetFormatPr defaultRowHeight="15" x14ac:dyDescent="0.2"/>
  <cols>
    <col min="1" max="5" width="9.140625" style="6"/>
    <col min="6" max="6" width="25.28515625" style="6" customWidth="1"/>
    <col min="7" max="7" width="26.140625" style="6" customWidth="1"/>
    <col min="8" max="10" width="25.28515625" style="6" customWidth="1"/>
    <col min="11" max="12" width="15.7109375" style="6" customWidth="1"/>
    <col min="13" max="13" width="25.28515625" style="6" customWidth="1"/>
    <col min="14" max="16384" width="9.140625" style="6"/>
  </cols>
  <sheetData>
    <row r="1" spans="1:13" customFormat="1" ht="15.75" x14ac:dyDescent="0.25">
      <c r="A1" s="123" t="s">
        <v>182</v>
      </c>
      <c r="C1" s="124"/>
      <c r="F1" s="125"/>
    </row>
    <row r="2" spans="1:13" customFormat="1" ht="15.75" x14ac:dyDescent="0.25">
      <c r="A2" s="126" t="s">
        <v>183</v>
      </c>
      <c r="B2" s="127"/>
      <c r="C2" s="128"/>
      <c r="F2" s="125"/>
    </row>
    <row r="3" spans="1:13" customFormat="1" ht="15.75" x14ac:dyDescent="0.25">
      <c r="A3" s="129" t="s">
        <v>184</v>
      </c>
      <c r="B3" s="127"/>
      <c r="C3" s="128"/>
      <c r="F3" s="125"/>
    </row>
    <row r="4" spans="1:13" customFormat="1" ht="15.75" x14ac:dyDescent="0.25">
      <c r="A4" s="126" t="s">
        <v>185</v>
      </c>
      <c r="B4" s="127"/>
      <c r="C4" s="128"/>
      <c r="F4" s="125"/>
    </row>
    <row r="5" spans="1:13" ht="42" customHeight="1" x14ac:dyDescent="0.2">
      <c r="B5" s="141" t="s">
        <v>190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2"/>
    </row>
    <row r="6" spans="1:13" ht="18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5.75" customHeight="1" x14ac:dyDescent="0.2">
      <c r="B7" s="141" t="s">
        <v>13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"/>
    </row>
    <row r="8" spans="1:13" ht="15.75" x14ac:dyDescent="0.2">
      <c r="A8" s="5"/>
      <c r="C8" s="7"/>
    </row>
    <row r="9" spans="1:13" ht="15.75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1"/>
    </row>
    <row r="10" spans="1:13" ht="18" customHeight="1" x14ac:dyDescent="0.2">
      <c r="B10" s="141" t="s">
        <v>59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8"/>
    </row>
    <row r="11" spans="1:13" ht="18" customHeight="1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8"/>
    </row>
    <row r="12" spans="1:13" ht="18" customHeight="1" x14ac:dyDescent="0.2">
      <c r="B12" s="152" t="s">
        <v>67</v>
      </c>
      <c r="C12" s="152"/>
      <c r="D12" s="152"/>
      <c r="E12" s="152"/>
      <c r="F12" s="152"/>
      <c r="G12" s="45"/>
      <c r="H12" s="46"/>
      <c r="I12" s="46"/>
      <c r="J12" s="46"/>
      <c r="K12" s="47"/>
      <c r="L12" s="47"/>
    </row>
    <row r="13" spans="1:13" ht="47.25" x14ac:dyDescent="0.2">
      <c r="B13" s="136" t="s">
        <v>8</v>
      </c>
      <c r="C13" s="136"/>
      <c r="D13" s="136"/>
      <c r="E13" s="136"/>
      <c r="F13" s="136"/>
      <c r="G13" s="48" t="s">
        <v>186</v>
      </c>
      <c r="H13" s="48" t="s">
        <v>178</v>
      </c>
      <c r="I13" s="48" t="s">
        <v>179</v>
      </c>
      <c r="J13" s="48" t="s">
        <v>187</v>
      </c>
      <c r="K13" s="48" t="s">
        <v>29</v>
      </c>
      <c r="L13" s="48" t="s">
        <v>29</v>
      </c>
    </row>
    <row r="14" spans="1:13" ht="15.75" x14ac:dyDescent="0.25">
      <c r="B14" s="147">
        <v>1</v>
      </c>
      <c r="C14" s="147"/>
      <c r="D14" s="147"/>
      <c r="E14" s="147"/>
      <c r="F14" s="148"/>
      <c r="G14" s="48">
        <v>2</v>
      </c>
      <c r="H14" s="49">
        <v>3</v>
      </c>
      <c r="I14" s="49">
        <v>4</v>
      </c>
      <c r="J14" s="49">
        <v>5</v>
      </c>
      <c r="K14" s="49" t="s">
        <v>40</v>
      </c>
      <c r="L14" s="49" t="s">
        <v>41</v>
      </c>
    </row>
    <row r="15" spans="1:13" ht="15.75" x14ac:dyDescent="0.25">
      <c r="B15" s="133" t="s">
        <v>31</v>
      </c>
      <c r="C15" s="135"/>
      <c r="D15" s="135"/>
      <c r="E15" s="135"/>
      <c r="F15" s="145"/>
      <c r="G15" s="63">
        <v>787947.32</v>
      </c>
      <c r="H15" s="50">
        <v>853151</v>
      </c>
      <c r="I15" s="50">
        <v>848103</v>
      </c>
      <c r="J15" s="50">
        <v>824664.24</v>
      </c>
      <c r="K15" s="50">
        <f>(J15/G15)*100</f>
        <v>104.65981913613209</v>
      </c>
      <c r="L15" s="50">
        <f>(J15/I15)*100</f>
        <v>97.236330964517279</v>
      </c>
    </row>
    <row r="16" spans="1:13" ht="15.75" x14ac:dyDescent="0.25">
      <c r="B16" s="146" t="s">
        <v>30</v>
      </c>
      <c r="C16" s="145"/>
      <c r="D16" s="145"/>
      <c r="E16" s="145"/>
      <c r="F16" s="145"/>
      <c r="G16" s="63">
        <v>0</v>
      </c>
      <c r="H16" s="50">
        <v>0</v>
      </c>
      <c r="I16" s="50">
        <v>0</v>
      </c>
      <c r="J16" s="50">
        <v>0</v>
      </c>
      <c r="K16" s="50"/>
      <c r="L16" s="50"/>
    </row>
    <row r="17" spans="1:49" ht="15.75" x14ac:dyDescent="0.25">
      <c r="B17" s="142" t="s">
        <v>0</v>
      </c>
      <c r="C17" s="143"/>
      <c r="D17" s="143"/>
      <c r="E17" s="143"/>
      <c r="F17" s="144"/>
      <c r="G17" s="3">
        <f>G15+G16</f>
        <v>787947.32</v>
      </c>
      <c r="H17" s="3">
        <f>H15+H16</f>
        <v>853151</v>
      </c>
      <c r="I17" s="3">
        <f>I15+I16</f>
        <v>848103</v>
      </c>
      <c r="J17" s="3">
        <f t="shared" ref="J17" si="0">J15+J16</f>
        <v>824664.24</v>
      </c>
      <c r="K17" s="50">
        <f t="shared" ref="K17:K21" si="1">(J17/G17)*100</f>
        <v>104.65981913613209</v>
      </c>
      <c r="L17" s="50">
        <f t="shared" ref="L17:L21" si="2">(J17/I17)*100</f>
        <v>97.236330964517279</v>
      </c>
    </row>
    <row r="18" spans="1:49" ht="15.75" x14ac:dyDescent="0.25">
      <c r="B18" s="151" t="s">
        <v>32</v>
      </c>
      <c r="C18" s="135"/>
      <c r="D18" s="135"/>
      <c r="E18" s="135"/>
      <c r="F18" s="135"/>
      <c r="G18" s="63">
        <v>810776.79</v>
      </c>
      <c r="H18" s="50">
        <v>1275591</v>
      </c>
      <c r="I18" s="50">
        <v>1270708</v>
      </c>
      <c r="J18" s="50">
        <v>1003330.24</v>
      </c>
      <c r="K18" s="50">
        <f t="shared" si="1"/>
        <v>123.74925532833765</v>
      </c>
      <c r="L18" s="50">
        <f t="shared" si="2"/>
        <v>78.958363369082434</v>
      </c>
    </row>
    <row r="19" spans="1:49" ht="15.75" x14ac:dyDescent="0.25">
      <c r="B19" s="146" t="s">
        <v>33</v>
      </c>
      <c r="C19" s="145"/>
      <c r="D19" s="145"/>
      <c r="E19" s="145"/>
      <c r="F19" s="145"/>
      <c r="G19" s="64">
        <v>82935.94</v>
      </c>
      <c r="H19" s="50">
        <v>26810</v>
      </c>
      <c r="I19" s="50">
        <v>26645</v>
      </c>
      <c r="J19" s="50">
        <v>10122.52</v>
      </c>
      <c r="K19" s="50">
        <f t="shared" si="1"/>
        <v>12.205227311585304</v>
      </c>
      <c r="L19" s="50">
        <f t="shared" si="2"/>
        <v>37.990317132670299</v>
      </c>
    </row>
    <row r="20" spans="1:49" ht="15.75" x14ac:dyDescent="0.25">
      <c r="B20" s="51" t="s">
        <v>1</v>
      </c>
      <c r="C20" s="52"/>
      <c r="D20" s="52"/>
      <c r="E20" s="52"/>
      <c r="F20" s="52"/>
      <c r="G20" s="3">
        <f>G18+G19</f>
        <v>893712.73</v>
      </c>
      <c r="H20" s="3">
        <f>H18+H19</f>
        <v>1302401</v>
      </c>
      <c r="I20" s="3">
        <f>I18+I19</f>
        <v>1297353</v>
      </c>
      <c r="J20" s="3">
        <f t="shared" ref="J20" si="3">J18+J19</f>
        <v>1013452.76</v>
      </c>
      <c r="K20" s="50">
        <f t="shared" si="1"/>
        <v>113.39804458195421</v>
      </c>
      <c r="L20" s="50">
        <f t="shared" si="2"/>
        <v>78.116962769577754</v>
      </c>
    </row>
    <row r="21" spans="1:49" ht="15.75" x14ac:dyDescent="0.25">
      <c r="B21" s="150" t="s">
        <v>2</v>
      </c>
      <c r="C21" s="143"/>
      <c r="D21" s="143"/>
      <c r="E21" s="143"/>
      <c r="F21" s="143"/>
      <c r="G21" s="53">
        <f>G17-G20</f>
        <v>-105765.41000000003</v>
      </c>
      <c r="H21" s="53">
        <f>H17-H20</f>
        <v>-449250</v>
      </c>
      <c r="I21" s="53">
        <f>I17-I20</f>
        <v>-449250</v>
      </c>
      <c r="J21" s="53">
        <f t="shared" ref="J21" si="4">J17-J20</f>
        <v>-188788.52000000002</v>
      </c>
      <c r="K21" s="50">
        <f t="shared" si="1"/>
        <v>178.49741233925153</v>
      </c>
      <c r="L21" s="50">
        <f t="shared" si="2"/>
        <v>42.023042849193104</v>
      </c>
    </row>
    <row r="22" spans="1:49" ht="15.75" x14ac:dyDescent="0.2">
      <c r="B22" s="4"/>
      <c r="C22" s="9"/>
      <c r="D22" s="9"/>
      <c r="E22" s="9"/>
      <c r="F22" s="9"/>
      <c r="G22" s="9"/>
      <c r="H22" s="9"/>
      <c r="I22" s="9"/>
      <c r="J22" s="9"/>
      <c r="K22" s="54"/>
      <c r="L22" s="54"/>
      <c r="M22" s="54"/>
    </row>
    <row r="23" spans="1:49" ht="18" customHeight="1" x14ac:dyDescent="0.2">
      <c r="B23" s="152" t="s">
        <v>64</v>
      </c>
      <c r="C23" s="152"/>
      <c r="D23" s="152"/>
      <c r="E23" s="152"/>
      <c r="F23" s="152"/>
      <c r="G23" s="9"/>
      <c r="H23" s="9"/>
      <c r="I23" s="9"/>
      <c r="J23" s="9"/>
      <c r="K23" s="54"/>
      <c r="L23" s="54"/>
      <c r="M23" s="54"/>
    </row>
    <row r="24" spans="1:49" ht="47.25" x14ac:dyDescent="0.2">
      <c r="B24" s="136" t="s">
        <v>8</v>
      </c>
      <c r="C24" s="136"/>
      <c r="D24" s="136"/>
      <c r="E24" s="136"/>
      <c r="F24" s="136"/>
      <c r="G24" s="48" t="s">
        <v>186</v>
      </c>
      <c r="H24" s="48" t="s">
        <v>178</v>
      </c>
      <c r="I24" s="48" t="s">
        <v>179</v>
      </c>
      <c r="J24" s="48" t="s">
        <v>187</v>
      </c>
      <c r="K24" s="49" t="s">
        <v>29</v>
      </c>
      <c r="L24" s="49" t="s">
        <v>29</v>
      </c>
    </row>
    <row r="25" spans="1:49" ht="15.75" x14ac:dyDescent="0.2">
      <c r="B25" s="137">
        <v>1</v>
      </c>
      <c r="C25" s="138"/>
      <c r="D25" s="138"/>
      <c r="E25" s="138"/>
      <c r="F25" s="138"/>
      <c r="G25" s="55">
        <v>2</v>
      </c>
      <c r="H25" s="49">
        <v>3</v>
      </c>
      <c r="I25" s="49">
        <v>4</v>
      </c>
      <c r="J25" s="49">
        <v>5</v>
      </c>
      <c r="K25" s="49" t="s">
        <v>40</v>
      </c>
      <c r="L25" s="49" t="s">
        <v>41</v>
      </c>
    </row>
    <row r="26" spans="1:49" ht="15.75" customHeight="1" x14ac:dyDescent="0.25">
      <c r="B26" s="133" t="s">
        <v>34</v>
      </c>
      <c r="C26" s="139"/>
      <c r="D26" s="139"/>
      <c r="E26" s="139"/>
      <c r="F26" s="139"/>
      <c r="G26" s="50">
        <v>0</v>
      </c>
      <c r="H26" s="50">
        <v>0</v>
      </c>
      <c r="I26" s="50">
        <v>0</v>
      </c>
      <c r="J26" s="50">
        <v>0</v>
      </c>
      <c r="K26" s="50"/>
      <c r="L26" s="50"/>
    </row>
    <row r="27" spans="1:49" ht="15.75" x14ac:dyDescent="0.25">
      <c r="B27" s="133" t="s">
        <v>35</v>
      </c>
      <c r="C27" s="135"/>
      <c r="D27" s="135"/>
      <c r="E27" s="135"/>
      <c r="F27" s="135"/>
      <c r="G27" s="50">
        <v>0</v>
      </c>
      <c r="H27" s="50">
        <v>0</v>
      </c>
      <c r="I27" s="50">
        <v>0</v>
      </c>
      <c r="J27" s="50">
        <v>0</v>
      </c>
      <c r="K27" s="50"/>
      <c r="L27" s="50"/>
    </row>
    <row r="28" spans="1:49" ht="15" customHeight="1" x14ac:dyDescent="0.25">
      <c r="B28" s="130" t="s">
        <v>58</v>
      </c>
      <c r="C28" s="131"/>
      <c r="D28" s="131"/>
      <c r="E28" s="131"/>
      <c r="F28" s="132"/>
      <c r="G28" s="57">
        <v>0</v>
      </c>
      <c r="H28" s="57">
        <v>0</v>
      </c>
      <c r="I28" s="57">
        <v>0</v>
      </c>
      <c r="J28" s="57">
        <v>0</v>
      </c>
      <c r="K28" s="50"/>
      <c r="L28" s="50"/>
    </row>
    <row r="29" spans="1:49" s="62" customFormat="1" ht="15" customHeight="1" x14ac:dyDescent="0.25">
      <c r="A29" s="44"/>
      <c r="B29" s="133" t="s">
        <v>19</v>
      </c>
      <c r="C29" s="134"/>
      <c r="D29" s="134"/>
      <c r="E29" s="134"/>
      <c r="F29" s="134"/>
      <c r="G29" s="56">
        <v>904654.24</v>
      </c>
      <c r="H29" s="113">
        <v>798888</v>
      </c>
      <c r="I29" s="113">
        <v>798888</v>
      </c>
      <c r="J29" s="57">
        <v>798888.83</v>
      </c>
      <c r="K29" s="50">
        <f t="shared" ref="K29:K31" si="5">(J29/G29)*100</f>
        <v>88.308747660321586</v>
      </c>
      <c r="L29" s="50">
        <f t="shared" ref="L29:L31" si="6">(J29/I29)*100</f>
        <v>100.00010389441323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</row>
    <row r="30" spans="1:49" s="58" customFormat="1" ht="15" customHeight="1" x14ac:dyDescent="0.25">
      <c r="A30" s="6"/>
      <c r="B30" s="133" t="s">
        <v>63</v>
      </c>
      <c r="C30" s="135"/>
      <c r="D30" s="135"/>
      <c r="E30" s="135"/>
      <c r="F30" s="135"/>
      <c r="G30" s="56">
        <v>-798888.83</v>
      </c>
      <c r="H30" s="50">
        <v>-349638</v>
      </c>
      <c r="I30" s="50">
        <v>-349638</v>
      </c>
      <c r="J30" s="114">
        <v>-610100.31000000006</v>
      </c>
      <c r="K30" s="50">
        <f t="shared" si="5"/>
        <v>76.368611888089617</v>
      </c>
      <c r="L30" s="50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49" s="60" customFormat="1" ht="15.75" x14ac:dyDescent="0.25">
      <c r="A31" s="59"/>
      <c r="B31" s="130" t="s">
        <v>65</v>
      </c>
      <c r="C31" s="131"/>
      <c r="D31" s="131"/>
      <c r="E31" s="131"/>
      <c r="F31" s="132"/>
      <c r="G31" s="57">
        <f>G29+G30</f>
        <v>105765.41000000003</v>
      </c>
      <c r="H31" s="57">
        <f t="shared" ref="H31:J31" si="7">H29+H30</f>
        <v>449250</v>
      </c>
      <c r="I31" s="57">
        <f t="shared" si="7"/>
        <v>449250</v>
      </c>
      <c r="J31" s="57">
        <f t="shared" si="7"/>
        <v>188788.5199999999</v>
      </c>
      <c r="K31" s="50">
        <f t="shared" si="5"/>
        <v>178.49741233925141</v>
      </c>
      <c r="L31" s="50">
        <f t="shared" si="6"/>
        <v>42.023042849193075</v>
      </c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</row>
    <row r="32" spans="1:49" ht="15.75" x14ac:dyDescent="0.25">
      <c r="B32" s="149" t="s">
        <v>66</v>
      </c>
      <c r="C32" s="149"/>
      <c r="D32" s="149"/>
      <c r="E32" s="149"/>
      <c r="F32" s="149"/>
      <c r="G32" s="65">
        <f>G21+G31</f>
        <v>0</v>
      </c>
      <c r="H32" s="65">
        <f t="shared" ref="H32:J32" si="8">H21+H31</f>
        <v>0</v>
      </c>
      <c r="I32" s="65">
        <f t="shared" si="8"/>
        <v>0</v>
      </c>
      <c r="J32" s="65">
        <f t="shared" si="8"/>
        <v>0</v>
      </c>
      <c r="K32" s="3"/>
      <c r="L32" s="3"/>
    </row>
    <row r="34" spans="2:12" x14ac:dyDescent="0.2"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</row>
    <row r="36" spans="2:12" x14ac:dyDescent="0.2">
      <c r="B36" s="118" t="s">
        <v>194</v>
      </c>
    </row>
    <row r="37" spans="2:12" x14ac:dyDescent="0.2">
      <c r="B37" s="119" t="s">
        <v>191</v>
      </c>
      <c r="C37" s="121"/>
      <c r="D37" s="121"/>
      <c r="E37" s="121"/>
    </row>
    <row r="38" spans="2:12" x14ac:dyDescent="0.2">
      <c r="B38" s="140" t="s">
        <v>192</v>
      </c>
      <c r="C38" s="140"/>
      <c r="D38" s="140"/>
      <c r="I38" s="122" t="s">
        <v>175</v>
      </c>
    </row>
    <row r="39" spans="2:12" ht="30" x14ac:dyDescent="0.2">
      <c r="I39" s="120" t="s">
        <v>193</v>
      </c>
    </row>
  </sheetData>
  <mergeCells count="23">
    <mergeCell ref="B38:D38"/>
    <mergeCell ref="B10:L10"/>
    <mergeCell ref="B7:L7"/>
    <mergeCell ref="B5:L5"/>
    <mergeCell ref="B17:F17"/>
    <mergeCell ref="B27:F27"/>
    <mergeCell ref="B15:F15"/>
    <mergeCell ref="B16:F16"/>
    <mergeCell ref="B13:F13"/>
    <mergeCell ref="B14:F14"/>
    <mergeCell ref="B32:F32"/>
    <mergeCell ref="B19:F19"/>
    <mergeCell ref="B21:F21"/>
    <mergeCell ref="B18:F18"/>
    <mergeCell ref="B12:F12"/>
    <mergeCell ref="B23:F23"/>
    <mergeCell ref="B31:F31"/>
    <mergeCell ref="B28:F28"/>
    <mergeCell ref="B29:F29"/>
    <mergeCell ref="B30:F30"/>
    <mergeCell ref="B24:F24"/>
    <mergeCell ref="B25:F25"/>
    <mergeCell ref="B26:F26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1"/>
  <sheetViews>
    <sheetView zoomScale="90" zoomScaleNormal="90" zoomScaleSheetLayoutView="110" workbookViewId="0">
      <selection activeCell="B5" sqref="B5:L5"/>
    </sheetView>
  </sheetViews>
  <sheetFormatPr defaultRowHeight="15" x14ac:dyDescent="0.2"/>
  <cols>
    <col min="1" max="1" width="9.140625" style="6"/>
    <col min="2" max="2" width="7.42578125" style="6" bestFit="1" customWidth="1"/>
    <col min="3" max="3" width="8.42578125" style="6" bestFit="1" customWidth="1"/>
    <col min="4" max="4" width="11.42578125" style="6" customWidth="1"/>
    <col min="5" max="5" width="8.42578125" style="6" customWidth="1"/>
    <col min="6" max="6" width="46" style="6" customWidth="1"/>
    <col min="7" max="9" width="25.28515625" style="6" customWidth="1"/>
    <col min="10" max="10" width="23.85546875" style="6" customWidth="1"/>
    <col min="11" max="12" width="15.7109375" style="27" customWidth="1"/>
    <col min="13" max="16384" width="9.140625" style="6"/>
  </cols>
  <sheetData>
    <row r="1" spans="1:12" customFormat="1" ht="15.75" x14ac:dyDescent="0.25">
      <c r="A1" s="123" t="s">
        <v>182</v>
      </c>
      <c r="C1" s="124"/>
      <c r="F1" s="125"/>
    </row>
    <row r="2" spans="1:12" customFormat="1" ht="15.75" x14ac:dyDescent="0.25">
      <c r="A2" s="126" t="s">
        <v>183</v>
      </c>
      <c r="B2" s="127"/>
      <c r="C2" s="128"/>
      <c r="F2" s="125"/>
    </row>
    <row r="3" spans="1:12" customFormat="1" ht="15.75" x14ac:dyDescent="0.25">
      <c r="A3" s="129" t="s">
        <v>184</v>
      </c>
      <c r="B3" s="127"/>
      <c r="C3" s="128"/>
      <c r="F3" s="125"/>
    </row>
    <row r="4" spans="1:12" customFormat="1" ht="15.75" x14ac:dyDescent="0.25">
      <c r="A4" s="126" t="s">
        <v>185</v>
      </c>
      <c r="B4" s="127"/>
      <c r="C4" s="128"/>
      <c r="F4" s="125"/>
    </row>
    <row r="5" spans="1:12" ht="15.75" customHeight="1" x14ac:dyDescent="0.2">
      <c r="B5" s="141" t="s">
        <v>61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</row>
    <row r="6" spans="1:12" ht="15.75" x14ac:dyDescent="0.2">
      <c r="B6" s="4"/>
      <c r="C6" s="4"/>
      <c r="D6" s="4"/>
      <c r="E6" s="4"/>
      <c r="F6" s="4"/>
      <c r="G6" s="4"/>
      <c r="H6" s="4"/>
      <c r="I6" s="4"/>
      <c r="J6" s="1"/>
      <c r="K6" s="9"/>
      <c r="L6" s="9"/>
    </row>
    <row r="7" spans="1:12" ht="15.75" customHeight="1" x14ac:dyDescent="0.2">
      <c r="B7" s="141" t="s">
        <v>42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</row>
    <row r="8" spans="1:12" ht="15.75" x14ac:dyDescent="0.2">
      <c r="B8" s="4"/>
      <c r="C8" s="4"/>
      <c r="D8" s="4"/>
      <c r="E8" s="4"/>
      <c r="F8" s="4"/>
      <c r="G8" s="4"/>
      <c r="H8" s="4"/>
      <c r="I8" s="4"/>
      <c r="J8" s="1"/>
      <c r="K8" s="9"/>
      <c r="L8" s="9"/>
    </row>
    <row r="9" spans="1:12" ht="45" customHeight="1" x14ac:dyDescent="0.2">
      <c r="B9" s="153" t="s">
        <v>8</v>
      </c>
      <c r="C9" s="154"/>
      <c r="D9" s="154"/>
      <c r="E9" s="154"/>
      <c r="F9" s="155"/>
      <c r="G9" s="48" t="s">
        <v>186</v>
      </c>
      <c r="H9" s="48" t="s">
        <v>178</v>
      </c>
      <c r="I9" s="48" t="s">
        <v>179</v>
      </c>
      <c r="J9" s="48" t="s">
        <v>187</v>
      </c>
      <c r="K9" s="10" t="s">
        <v>29</v>
      </c>
      <c r="L9" s="10" t="s">
        <v>29</v>
      </c>
    </row>
    <row r="10" spans="1:12" ht="15.75" x14ac:dyDescent="0.2">
      <c r="B10" s="153">
        <v>1</v>
      </c>
      <c r="C10" s="154"/>
      <c r="D10" s="154"/>
      <c r="E10" s="154"/>
      <c r="F10" s="155"/>
      <c r="G10" s="10">
        <v>2</v>
      </c>
      <c r="H10" s="10">
        <v>3</v>
      </c>
      <c r="I10" s="10">
        <v>4</v>
      </c>
      <c r="J10" s="10">
        <v>5</v>
      </c>
      <c r="K10" s="10" t="s">
        <v>40</v>
      </c>
      <c r="L10" s="10" t="s">
        <v>41</v>
      </c>
    </row>
    <row r="11" spans="1:12" ht="15.75" x14ac:dyDescent="0.25">
      <c r="B11" s="11"/>
      <c r="C11" s="11"/>
      <c r="D11" s="11"/>
      <c r="E11" s="11"/>
      <c r="F11" s="11" t="s">
        <v>56</v>
      </c>
      <c r="G11" s="12">
        <f>G12</f>
        <v>787947.32000000007</v>
      </c>
      <c r="H11" s="12">
        <f t="shared" ref="H11:J11" si="0">H12</f>
        <v>853151</v>
      </c>
      <c r="I11" s="12">
        <f t="shared" si="0"/>
        <v>848103</v>
      </c>
      <c r="J11" s="12">
        <f t="shared" si="0"/>
        <v>824664.24</v>
      </c>
      <c r="K11" s="13">
        <f>(J11/G11)*100</f>
        <v>104.65981913613209</v>
      </c>
      <c r="L11" s="13">
        <f t="shared" ref="L11:L13" si="1">(J11/I11)*100</f>
        <v>97.236330964517279</v>
      </c>
    </row>
    <row r="12" spans="1:12" ht="15.75" x14ac:dyDescent="0.25">
      <c r="B12" s="11">
        <v>6</v>
      </c>
      <c r="C12" s="11"/>
      <c r="D12" s="11"/>
      <c r="E12" s="11"/>
      <c r="F12" s="11" t="s">
        <v>3</v>
      </c>
      <c r="G12" s="12">
        <f t="shared" ref="G12:I12" si="2">G13+G18+G22+G26</f>
        <v>787947.32000000007</v>
      </c>
      <c r="H12" s="12">
        <f t="shared" si="2"/>
        <v>853151</v>
      </c>
      <c r="I12" s="12">
        <f t="shared" si="2"/>
        <v>848103</v>
      </c>
      <c r="J12" s="12">
        <f>J13+J18+J22+J26</f>
        <v>824664.24</v>
      </c>
      <c r="K12" s="14">
        <f>(J12/G12)*100</f>
        <v>104.65981913613209</v>
      </c>
      <c r="L12" s="14">
        <f t="shared" si="1"/>
        <v>97.236330964517279</v>
      </c>
    </row>
    <row r="13" spans="1:12" ht="30" x14ac:dyDescent="0.2">
      <c r="B13" s="11"/>
      <c r="C13" s="15">
        <v>63</v>
      </c>
      <c r="D13" s="15"/>
      <c r="E13" s="15"/>
      <c r="F13" s="15" t="s">
        <v>17</v>
      </c>
      <c r="G13" s="16">
        <f>G14+G16</f>
        <v>1527</v>
      </c>
      <c r="H13" s="16">
        <f t="shared" ref="H13:J13" si="3">H14+H16</f>
        <v>4182</v>
      </c>
      <c r="I13" s="16">
        <f t="shared" si="3"/>
        <v>4182</v>
      </c>
      <c r="J13" s="16">
        <f t="shared" si="3"/>
        <v>200</v>
      </c>
      <c r="K13" s="13"/>
      <c r="L13" s="13">
        <f t="shared" si="1"/>
        <v>4.7824007651841223</v>
      </c>
    </row>
    <row r="14" spans="1:12" ht="30" x14ac:dyDescent="0.2">
      <c r="B14" s="17"/>
      <c r="C14" s="17"/>
      <c r="D14" s="17">
        <v>636</v>
      </c>
      <c r="E14" s="17"/>
      <c r="F14" s="18" t="s">
        <v>69</v>
      </c>
      <c r="G14" s="16">
        <f>G15</f>
        <v>1327</v>
      </c>
      <c r="H14" s="16">
        <f>H15</f>
        <v>3982</v>
      </c>
      <c r="I14" s="16">
        <f>I15</f>
        <v>3982</v>
      </c>
      <c r="J14" s="16">
        <f t="shared" ref="J14" si="4">J15</f>
        <v>0</v>
      </c>
      <c r="K14" s="13"/>
      <c r="L14" s="13"/>
    </row>
    <row r="15" spans="1:12" ht="30" x14ac:dyDescent="0.2">
      <c r="B15" s="17"/>
      <c r="C15" s="17"/>
      <c r="D15" s="17"/>
      <c r="E15" s="17">
        <v>6361</v>
      </c>
      <c r="F15" s="18" t="s">
        <v>68</v>
      </c>
      <c r="G15" s="16">
        <v>1327</v>
      </c>
      <c r="H15" s="16">
        <v>3982</v>
      </c>
      <c r="I15" s="16">
        <v>3982</v>
      </c>
      <c r="J15" s="19">
        <v>0</v>
      </c>
      <c r="K15" s="13"/>
      <c r="L15" s="13"/>
    </row>
    <row r="16" spans="1:12" ht="30" x14ac:dyDescent="0.2">
      <c r="B16" s="17"/>
      <c r="C16" s="17"/>
      <c r="D16" s="17">
        <v>639</v>
      </c>
      <c r="E16" s="17"/>
      <c r="F16" s="18" t="s">
        <v>177</v>
      </c>
      <c r="G16" s="16">
        <f>G17</f>
        <v>200</v>
      </c>
      <c r="H16" s="16">
        <f t="shared" ref="H16:J16" si="5">H17</f>
        <v>200</v>
      </c>
      <c r="I16" s="16">
        <f t="shared" si="5"/>
        <v>200</v>
      </c>
      <c r="J16" s="16">
        <f t="shared" si="5"/>
        <v>200</v>
      </c>
      <c r="K16" s="13"/>
      <c r="L16" s="13"/>
    </row>
    <row r="17" spans="2:12" ht="30" x14ac:dyDescent="0.2">
      <c r="B17" s="17"/>
      <c r="C17" s="17"/>
      <c r="D17" s="17"/>
      <c r="E17" s="17">
        <v>6391</v>
      </c>
      <c r="F17" s="18" t="s">
        <v>176</v>
      </c>
      <c r="G17" s="16">
        <v>200</v>
      </c>
      <c r="H17" s="16">
        <v>200</v>
      </c>
      <c r="I17" s="16">
        <v>200</v>
      </c>
      <c r="J17" s="19">
        <v>200</v>
      </c>
      <c r="K17" s="13"/>
      <c r="L17" s="13"/>
    </row>
    <row r="18" spans="2:12" ht="45" x14ac:dyDescent="0.2">
      <c r="B18" s="17"/>
      <c r="C18" s="15">
        <v>65</v>
      </c>
      <c r="D18" s="15"/>
      <c r="E18" s="15"/>
      <c r="F18" s="18" t="s">
        <v>70</v>
      </c>
      <c r="G18" s="16">
        <f>G19</f>
        <v>621038.53</v>
      </c>
      <c r="H18" s="16">
        <f t="shared" ref="H18:J18" si="6">H19</f>
        <v>622453</v>
      </c>
      <c r="I18" s="16">
        <f t="shared" si="6"/>
        <v>622453</v>
      </c>
      <c r="J18" s="16">
        <f t="shared" si="6"/>
        <v>622771.6</v>
      </c>
      <c r="K18" s="13">
        <f t="shared" ref="K18" si="7">(J18/G18)*100</f>
        <v>100.27905998038477</v>
      </c>
      <c r="L18" s="13">
        <f t="shared" ref="L18" si="8">(J18/I18)*100</f>
        <v>100.0511845874307</v>
      </c>
    </row>
    <row r="19" spans="2:12" x14ac:dyDescent="0.2">
      <c r="B19" s="17"/>
      <c r="C19" s="17"/>
      <c r="D19" s="17">
        <v>652</v>
      </c>
      <c r="E19" s="17"/>
      <c r="F19" s="18" t="s">
        <v>71</v>
      </c>
      <c r="G19" s="19">
        <f t="shared" ref="G19:I19" si="9">G20+G21</f>
        <v>621038.53</v>
      </c>
      <c r="H19" s="19">
        <f t="shared" si="9"/>
        <v>622453</v>
      </c>
      <c r="I19" s="19">
        <f t="shared" si="9"/>
        <v>622453</v>
      </c>
      <c r="J19" s="19">
        <f>J20+J21</f>
        <v>622771.6</v>
      </c>
      <c r="K19" s="13"/>
      <c r="L19" s="13"/>
    </row>
    <row r="20" spans="2:12" x14ac:dyDescent="0.2">
      <c r="B20" s="17"/>
      <c r="C20" s="17"/>
      <c r="D20" s="17"/>
      <c r="E20" s="17">
        <v>6526</v>
      </c>
      <c r="F20" s="18" t="s">
        <v>72</v>
      </c>
      <c r="G20" s="16">
        <v>5097.53</v>
      </c>
      <c r="H20" s="16">
        <v>3186</v>
      </c>
      <c r="I20" s="16">
        <v>3186</v>
      </c>
      <c r="J20" s="19">
        <v>3504.6</v>
      </c>
      <c r="K20" s="13"/>
      <c r="L20" s="13"/>
    </row>
    <row r="21" spans="2:12" ht="30" x14ac:dyDescent="0.2">
      <c r="B21" s="17"/>
      <c r="C21" s="17"/>
      <c r="D21" s="17"/>
      <c r="E21" s="17">
        <v>6528</v>
      </c>
      <c r="F21" s="18" t="s">
        <v>73</v>
      </c>
      <c r="G21" s="16">
        <v>615941</v>
      </c>
      <c r="H21" s="16">
        <v>619267</v>
      </c>
      <c r="I21" s="16">
        <v>619267</v>
      </c>
      <c r="J21" s="19">
        <v>619267</v>
      </c>
      <c r="K21" s="13"/>
      <c r="L21" s="13"/>
    </row>
    <row r="22" spans="2:12" ht="30" x14ac:dyDescent="0.2">
      <c r="B22" s="17"/>
      <c r="C22" s="17">
        <v>66</v>
      </c>
      <c r="D22" s="17"/>
      <c r="E22" s="17"/>
      <c r="F22" s="15" t="s">
        <v>20</v>
      </c>
      <c r="G22" s="16">
        <f>G23</f>
        <v>0</v>
      </c>
      <c r="H22" s="16">
        <f t="shared" ref="H22:J22" si="10">H23</f>
        <v>664</v>
      </c>
      <c r="I22" s="16">
        <f t="shared" si="10"/>
        <v>664</v>
      </c>
      <c r="J22" s="16">
        <f t="shared" si="10"/>
        <v>5000</v>
      </c>
      <c r="K22" s="13"/>
      <c r="L22" s="13">
        <f t="shared" ref="L22" si="11">(J22/I22)*100</f>
        <v>753.01204819277109</v>
      </c>
    </row>
    <row r="23" spans="2:12" ht="30" x14ac:dyDescent="0.2">
      <c r="B23" s="17"/>
      <c r="C23" s="20"/>
      <c r="D23" s="17">
        <v>663</v>
      </c>
      <c r="E23" s="17"/>
      <c r="F23" s="15" t="s">
        <v>74</v>
      </c>
      <c r="G23" s="16">
        <f>SUM(G24:G25)</f>
        <v>0</v>
      </c>
      <c r="H23" s="16">
        <f t="shared" ref="H23:J23" si="12">SUM(H24:H25)</f>
        <v>664</v>
      </c>
      <c r="I23" s="16">
        <f t="shared" si="12"/>
        <v>664</v>
      </c>
      <c r="J23" s="16">
        <f t="shared" si="12"/>
        <v>5000</v>
      </c>
      <c r="K23" s="13"/>
      <c r="L23" s="13"/>
    </row>
    <row r="24" spans="2:12" ht="15.75" x14ac:dyDescent="0.2">
      <c r="B24" s="17"/>
      <c r="C24" s="20"/>
      <c r="D24" s="17"/>
      <c r="E24" s="17">
        <v>6631</v>
      </c>
      <c r="F24" s="15" t="s">
        <v>75</v>
      </c>
      <c r="G24" s="16">
        <v>0</v>
      </c>
      <c r="H24" s="16">
        <v>664</v>
      </c>
      <c r="I24" s="16">
        <v>664</v>
      </c>
      <c r="J24" s="19">
        <v>0</v>
      </c>
      <c r="K24" s="13"/>
      <c r="L24" s="13"/>
    </row>
    <row r="25" spans="2:12" ht="15.75" x14ac:dyDescent="0.2">
      <c r="B25" s="17"/>
      <c r="C25" s="20"/>
      <c r="D25" s="17"/>
      <c r="E25" s="17">
        <v>6632</v>
      </c>
      <c r="F25" s="15" t="s">
        <v>189</v>
      </c>
      <c r="G25" s="16">
        <v>0</v>
      </c>
      <c r="H25" s="16">
        <v>0</v>
      </c>
      <c r="I25" s="16">
        <v>0</v>
      </c>
      <c r="J25" s="19">
        <v>5000</v>
      </c>
      <c r="K25" s="13"/>
      <c r="L25" s="13"/>
    </row>
    <row r="26" spans="2:12" ht="30" x14ac:dyDescent="0.2">
      <c r="B26" s="17"/>
      <c r="C26" s="15">
        <v>67</v>
      </c>
      <c r="D26" s="15"/>
      <c r="E26" s="15"/>
      <c r="F26" s="15" t="s">
        <v>76</v>
      </c>
      <c r="G26" s="16">
        <f>G27</f>
        <v>165381.79</v>
      </c>
      <c r="H26" s="16">
        <f t="shared" ref="H26:J26" si="13">H27</f>
        <v>225852</v>
      </c>
      <c r="I26" s="16">
        <f t="shared" si="13"/>
        <v>220804</v>
      </c>
      <c r="J26" s="16">
        <f t="shared" si="13"/>
        <v>196692.64</v>
      </c>
      <c r="K26" s="13">
        <f t="shared" ref="K26" si="14">(J26/G26)*100</f>
        <v>118.93246529741879</v>
      </c>
      <c r="L26" s="13">
        <f t="shared" ref="L26" si="15">(J26/I26)*100</f>
        <v>89.080197822503223</v>
      </c>
    </row>
    <row r="27" spans="2:12" ht="45" x14ac:dyDescent="0.2">
      <c r="B27" s="20"/>
      <c r="C27" s="17"/>
      <c r="D27" s="17">
        <v>671</v>
      </c>
      <c r="E27" s="17"/>
      <c r="F27" s="15" t="s">
        <v>77</v>
      </c>
      <c r="G27" s="21">
        <f>G28+G29</f>
        <v>165381.79</v>
      </c>
      <c r="H27" s="21">
        <f>H28+H29</f>
        <v>225852</v>
      </c>
      <c r="I27" s="21">
        <f t="shared" ref="I27:J27" si="16">I28+I29</f>
        <v>220804</v>
      </c>
      <c r="J27" s="21">
        <f t="shared" si="16"/>
        <v>196692.64</v>
      </c>
      <c r="K27" s="13"/>
      <c r="L27" s="13"/>
    </row>
    <row r="28" spans="2:12" ht="30.75" customHeight="1" x14ac:dyDescent="0.2">
      <c r="B28" s="17"/>
      <c r="C28" s="17"/>
      <c r="D28" s="17"/>
      <c r="E28" s="17">
        <v>6711</v>
      </c>
      <c r="F28" s="15" t="s">
        <v>78</v>
      </c>
      <c r="G28" s="16">
        <v>163958.41</v>
      </c>
      <c r="H28" s="16">
        <v>221207</v>
      </c>
      <c r="I28" s="16">
        <v>216324</v>
      </c>
      <c r="J28" s="19">
        <v>193293</v>
      </c>
      <c r="K28" s="13"/>
      <c r="L28" s="13"/>
    </row>
    <row r="29" spans="2:12" ht="45" x14ac:dyDescent="0.2">
      <c r="B29" s="17"/>
      <c r="C29" s="17"/>
      <c r="D29" s="17"/>
      <c r="E29" s="17">
        <v>6712</v>
      </c>
      <c r="F29" s="15" t="s">
        <v>79</v>
      </c>
      <c r="G29" s="16">
        <v>1423.38</v>
      </c>
      <c r="H29" s="16">
        <v>4645</v>
      </c>
      <c r="I29" s="16">
        <v>4480</v>
      </c>
      <c r="J29" s="19">
        <v>3399.64</v>
      </c>
      <c r="K29" s="13"/>
      <c r="L29" s="13"/>
    </row>
    <row r="36" spans="2:12" ht="15.75" x14ac:dyDescent="0.2">
      <c r="B36" s="4"/>
      <c r="C36" s="4"/>
      <c r="D36" s="4"/>
      <c r="E36" s="4"/>
      <c r="F36" s="4"/>
      <c r="G36" s="4"/>
      <c r="H36" s="4"/>
      <c r="I36" s="4"/>
      <c r="J36" s="1"/>
      <c r="K36" s="9"/>
      <c r="L36" s="9"/>
    </row>
    <row r="37" spans="2:12" ht="47.25" x14ac:dyDescent="0.2">
      <c r="B37" s="153" t="s">
        <v>8</v>
      </c>
      <c r="C37" s="154"/>
      <c r="D37" s="154"/>
      <c r="E37" s="154"/>
      <c r="F37" s="155"/>
      <c r="G37" s="48" t="s">
        <v>186</v>
      </c>
      <c r="H37" s="48" t="s">
        <v>178</v>
      </c>
      <c r="I37" s="48" t="s">
        <v>179</v>
      </c>
      <c r="J37" s="48" t="s">
        <v>187</v>
      </c>
      <c r="K37" s="10" t="s">
        <v>29</v>
      </c>
      <c r="L37" s="10" t="s">
        <v>29</v>
      </c>
    </row>
    <row r="38" spans="2:12" ht="15.75" x14ac:dyDescent="0.2">
      <c r="B38" s="153">
        <v>1</v>
      </c>
      <c r="C38" s="154"/>
      <c r="D38" s="154"/>
      <c r="E38" s="154"/>
      <c r="F38" s="155"/>
      <c r="G38" s="10">
        <v>2</v>
      </c>
      <c r="H38" s="10">
        <v>3</v>
      </c>
      <c r="I38" s="10">
        <v>4</v>
      </c>
      <c r="J38" s="10">
        <v>5</v>
      </c>
      <c r="K38" s="10" t="s">
        <v>40</v>
      </c>
      <c r="L38" s="10" t="s">
        <v>41</v>
      </c>
    </row>
    <row r="39" spans="2:12" ht="15.75" x14ac:dyDescent="0.25">
      <c r="B39" s="11"/>
      <c r="C39" s="11"/>
      <c r="D39" s="11"/>
      <c r="E39" s="11"/>
      <c r="F39" s="11" t="s">
        <v>55</v>
      </c>
      <c r="G39" s="22">
        <f>G40+G86</f>
        <v>893712.73</v>
      </c>
      <c r="H39" s="22">
        <f>H40+H86</f>
        <v>1302401</v>
      </c>
      <c r="I39" s="22">
        <f>I40+I86</f>
        <v>1297353</v>
      </c>
      <c r="J39" s="22">
        <f>J40+J86</f>
        <v>1013452.7600000001</v>
      </c>
      <c r="K39" s="14">
        <f t="shared" ref="K39:K83" si="17">(J39/G39)*100</f>
        <v>113.39804458195421</v>
      </c>
      <c r="L39" s="14">
        <f t="shared" ref="L39:L87" si="18">(J39/I39)*100</f>
        <v>78.116962769577754</v>
      </c>
    </row>
    <row r="40" spans="2:12" ht="15.75" x14ac:dyDescent="0.25">
      <c r="B40" s="11">
        <v>3</v>
      </c>
      <c r="C40" s="11"/>
      <c r="D40" s="11"/>
      <c r="E40" s="11"/>
      <c r="F40" s="11" t="s">
        <v>4</v>
      </c>
      <c r="G40" s="22">
        <f>G41+G49+G79+G83</f>
        <v>810776.79</v>
      </c>
      <c r="H40" s="22">
        <f t="shared" ref="H40:J40" si="19">H41+H49+H79+H83</f>
        <v>1275591</v>
      </c>
      <c r="I40" s="22">
        <f t="shared" si="19"/>
        <v>1270708</v>
      </c>
      <c r="J40" s="22">
        <f t="shared" si="19"/>
        <v>1003330.2400000001</v>
      </c>
      <c r="K40" s="14">
        <f t="shared" si="17"/>
        <v>123.74925532833767</v>
      </c>
      <c r="L40" s="14">
        <f t="shared" si="18"/>
        <v>78.958363369082434</v>
      </c>
    </row>
    <row r="41" spans="2:12" ht="15.75" x14ac:dyDescent="0.2">
      <c r="B41" s="11"/>
      <c r="C41" s="15">
        <v>31</v>
      </c>
      <c r="D41" s="15"/>
      <c r="E41" s="15"/>
      <c r="F41" s="15" t="s">
        <v>5</v>
      </c>
      <c r="G41" s="16">
        <f>G42+G45+G47</f>
        <v>558613.93000000005</v>
      </c>
      <c r="H41" s="16">
        <f t="shared" ref="H41:J41" si="20">H42+H45+H47</f>
        <v>880295</v>
      </c>
      <c r="I41" s="16">
        <f t="shared" si="20"/>
        <v>878751</v>
      </c>
      <c r="J41" s="16">
        <f t="shared" si="20"/>
        <v>749973.85000000009</v>
      </c>
      <c r="K41" s="13">
        <f t="shared" si="17"/>
        <v>134.25620266934627</v>
      </c>
      <c r="L41" s="13">
        <f t="shared" si="18"/>
        <v>85.345433461811155</v>
      </c>
    </row>
    <row r="42" spans="2:12" x14ac:dyDescent="0.2">
      <c r="B42" s="17"/>
      <c r="C42" s="17"/>
      <c r="D42" s="17">
        <v>311</v>
      </c>
      <c r="E42" s="17"/>
      <c r="F42" s="17" t="s">
        <v>36</v>
      </c>
      <c r="G42" s="19">
        <f>G43+G44</f>
        <v>475110.40000000002</v>
      </c>
      <c r="H42" s="19">
        <f t="shared" ref="H42:J42" si="21">H43+H44</f>
        <v>735673</v>
      </c>
      <c r="I42" s="19">
        <f t="shared" si="21"/>
        <v>734730</v>
      </c>
      <c r="J42" s="19">
        <f t="shared" si="21"/>
        <v>634155.04</v>
      </c>
      <c r="K42" s="13"/>
      <c r="L42" s="13"/>
    </row>
    <row r="43" spans="2:12" x14ac:dyDescent="0.2">
      <c r="B43" s="17"/>
      <c r="C43" s="17"/>
      <c r="D43" s="17"/>
      <c r="E43" s="17">
        <v>3111</v>
      </c>
      <c r="F43" s="17" t="s">
        <v>37</v>
      </c>
      <c r="G43" s="16">
        <v>474576.32</v>
      </c>
      <c r="H43" s="16">
        <v>735009</v>
      </c>
      <c r="I43" s="16">
        <v>734267</v>
      </c>
      <c r="J43" s="19">
        <v>633692.43000000005</v>
      </c>
      <c r="K43" s="13"/>
      <c r="L43" s="13"/>
    </row>
    <row r="44" spans="2:12" x14ac:dyDescent="0.2">
      <c r="B44" s="17"/>
      <c r="C44" s="17"/>
      <c r="D44" s="17"/>
      <c r="E44" s="17">
        <v>3113</v>
      </c>
      <c r="F44" s="17" t="s">
        <v>80</v>
      </c>
      <c r="G44" s="16">
        <v>534.08000000000004</v>
      </c>
      <c r="H44" s="16">
        <v>664</v>
      </c>
      <c r="I44" s="16">
        <v>463</v>
      </c>
      <c r="J44" s="19">
        <v>462.61</v>
      </c>
      <c r="K44" s="13"/>
      <c r="L44" s="13"/>
    </row>
    <row r="45" spans="2:12" x14ac:dyDescent="0.2">
      <c r="B45" s="17"/>
      <c r="C45" s="17"/>
      <c r="D45" s="17">
        <v>312</v>
      </c>
      <c r="E45" s="17"/>
      <c r="F45" s="17" t="s">
        <v>81</v>
      </c>
      <c r="G45" s="16">
        <f>G46</f>
        <v>18390.04</v>
      </c>
      <c r="H45" s="16">
        <f t="shared" ref="H45:J45" si="22">H46</f>
        <v>23226</v>
      </c>
      <c r="I45" s="16">
        <f t="shared" si="22"/>
        <v>22808</v>
      </c>
      <c r="J45" s="16">
        <f t="shared" si="22"/>
        <v>23246</v>
      </c>
      <c r="K45" s="13"/>
      <c r="L45" s="13"/>
    </row>
    <row r="46" spans="2:12" x14ac:dyDescent="0.2">
      <c r="B46" s="17"/>
      <c r="C46" s="17"/>
      <c r="D46" s="17"/>
      <c r="E46" s="17">
        <v>3121</v>
      </c>
      <c r="F46" s="17" t="s">
        <v>81</v>
      </c>
      <c r="G46" s="16">
        <v>18390.04</v>
      </c>
      <c r="H46" s="16">
        <v>23226</v>
      </c>
      <c r="I46" s="16">
        <v>22808</v>
      </c>
      <c r="J46" s="19">
        <v>23246</v>
      </c>
      <c r="K46" s="13"/>
      <c r="L46" s="13"/>
    </row>
    <row r="47" spans="2:12" x14ac:dyDescent="0.2">
      <c r="B47" s="17"/>
      <c r="C47" s="17"/>
      <c r="D47" s="17">
        <v>313</v>
      </c>
      <c r="E47" s="17"/>
      <c r="F47" s="17" t="s">
        <v>82</v>
      </c>
      <c r="G47" s="16">
        <f>G48</f>
        <v>65113.49</v>
      </c>
      <c r="H47" s="16">
        <f t="shared" ref="H47:J47" si="23">H48</f>
        <v>121396</v>
      </c>
      <c r="I47" s="16">
        <f t="shared" si="23"/>
        <v>121213</v>
      </c>
      <c r="J47" s="16">
        <f t="shared" si="23"/>
        <v>92572.81</v>
      </c>
      <c r="K47" s="13"/>
      <c r="L47" s="13"/>
    </row>
    <row r="48" spans="2:12" x14ac:dyDescent="0.2">
      <c r="B48" s="17"/>
      <c r="C48" s="17"/>
      <c r="D48" s="17"/>
      <c r="E48" s="17">
        <v>3132</v>
      </c>
      <c r="F48" s="17" t="s">
        <v>83</v>
      </c>
      <c r="G48" s="16">
        <v>65113.49</v>
      </c>
      <c r="H48" s="16">
        <v>121396</v>
      </c>
      <c r="I48" s="16">
        <v>121213</v>
      </c>
      <c r="J48" s="19">
        <v>92572.81</v>
      </c>
      <c r="K48" s="13"/>
      <c r="L48" s="13"/>
    </row>
    <row r="49" spans="2:12" x14ac:dyDescent="0.2">
      <c r="B49" s="17"/>
      <c r="C49" s="17">
        <v>32</v>
      </c>
      <c r="D49" s="17"/>
      <c r="E49" s="17"/>
      <c r="F49" s="17" t="s">
        <v>14</v>
      </c>
      <c r="G49" s="16">
        <f>G50+G55+G62+G72</f>
        <v>249746.80000000002</v>
      </c>
      <c r="H49" s="16">
        <f t="shared" ref="H49:J49" si="24">H50+H55+H62+H72</f>
        <v>391713</v>
      </c>
      <c r="I49" s="16">
        <f t="shared" si="24"/>
        <v>388539</v>
      </c>
      <c r="J49" s="16">
        <f t="shared" si="24"/>
        <v>251504.04</v>
      </c>
      <c r="K49" s="13">
        <f t="shared" si="17"/>
        <v>100.70360861480508</v>
      </c>
      <c r="L49" s="13">
        <f t="shared" si="18"/>
        <v>64.730706569996826</v>
      </c>
    </row>
    <row r="50" spans="2:12" x14ac:dyDescent="0.2">
      <c r="B50" s="17"/>
      <c r="C50" s="17"/>
      <c r="D50" s="17">
        <v>321</v>
      </c>
      <c r="E50" s="17"/>
      <c r="F50" s="17" t="s">
        <v>38</v>
      </c>
      <c r="G50" s="16">
        <f>SUM(G51:G54)</f>
        <v>47869.13</v>
      </c>
      <c r="H50" s="16">
        <f t="shared" ref="H50:J50" si="25">SUM(H51:H54)</f>
        <v>79799</v>
      </c>
      <c r="I50" s="16">
        <f t="shared" si="25"/>
        <v>79370</v>
      </c>
      <c r="J50" s="16">
        <f t="shared" si="25"/>
        <v>47388.91</v>
      </c>
      <c r="K50" s="13"/>
      <c r="L50" s="13"/>
    </row>
    <row r="51" spans="2:12" ht="15.75" x14ac:dyDescent="0.2">
      <c r="B51" s="17"/>
      <c r="C51" s="20"/>
      <c r="D51" s="17"/>
      <c r="E51" s="17">
        <v>3211</v>
      </c>
      <c r="F51" s="18" t="s">
        <v>39</v>
      </c>
      <c r="G51" s="16">
        <v>18588.23</v>
      </c>
      <c r="H51" s="16">
        <v>27871</v>
      </c>
      <c r="I51" s="16">
        <v>27739</v>
      </c>
      <c r="J51" s="19">
        <v>19845.5</v>
      </c>
      <c r="K51" s="13"/>
      <c r="L51" s="13"/>
    </row>
    <row r="52" spans="2:12" ht="30" x14ac:dyDescent="0.2">
      <c r="B52" s="17"/>
      <c r="C52" s="20"/>
      <c r="D52" s="17"/>
      <c r="E52" s="17">
        <v>3212</v>
      </c>
      <c r="F52" s="18" t="s">
        <v>84</v>
      </c>
      <c r="G52" s="16">
        <v>8812.7999999999993</v>
      </c>
      <c r="H52" s="16">
        <v>27872</v>
      </c>
      <c r="I52" s="16">
        <v>27707</v>
      </c>
      <c r="J52" s="19">
        <v>9196.77</v>
      </c>
      <c r="K52" s="13"/>
      <c r="L52" s="13"/>
    </row>
    <row r="53" spans="2:12" ht="15.75" x14ac:dyDescent="0.2">
      <c r="B53" s="17"/>
      <c r="C53" s="20"/>
      <c r="D53" s="17"/>
      <c r="E53" s="17">
        <v>3213</v>
      </c>
      <c r="F53" s="17" t="s">
        <v>85</v>
      </c>
      <c r="G53" s="16">
        <v>19482.099999999999</v>
      </c>
      <c r="H53" s="16">
        <v>22065</v>
      </c>
      <c r="I53" s="16">
        <v>21966</v>
      </c>
      <c r="J53" s="19">
        <v>17030.64</v>
      </c>
      <c r="K53" s="13"/>
      <c r="L53" s="13"/>
    </row>
    <row r="54" spans="2:12" ht="15.75" x14ac:dyDescent="0.2">
      <c r="B54" s="17"/>
      <c r="C54" s="20"/>
      <c r="D54" s="17"/>
      <c r="E54" s="17">
        <v>3214</v>
      </c>
      <c r="F54" s="17" t="s">
        <v>86</v>
      </c>
      <c r="G54" s="16">
        <v>986</v>
      </c>
      <c r="H54" s="16">
        <v>1991</v>
      </c>
      <c r="I54" s="16">
        <v>1958</v>
      </c>
      <c r="J54" s="19">
        <v>1316</v>
      </c>
      <c r="K54" s="13"/>
      <c r="L54" s="13"/>
    </row>
    <row r="55" spans="2:12" ht="15.75" x14ac:dyDescent="0.2">
      <c r="B55" s="17"/>
      <c r="C55" s="20"/>
      <c r="D55" s="17">
        <v>322</v>
      </c>
      <c r="E55" s="17"/>
      <c r="F55" s="17" t="s">
        <v>87</v>
      </c>
      <c r="G55" s="16">
        <f>SUM(G56:G61)</f>
        <v>47136.319999999992</v>
      </c>
      <c r="H55" s="16">
        <v>80630</v>
      </c>
      <c r="I55" s="16">
        <f t="shared" ref="I55:J55" si="26">SUM(I56:I61)</f>
        <v>78727</v>
      </c>
      <c r="J55" s="16">
        <f t="shared" si="26"/>
        <v>45140.02</v>
      </c>
      <c r="K55" s="13"/>
      <c r="L55" s="13"/>
    </row>
    <row r="56" spans="2:12" ht="15.75" x14ac:dyDescent="0.2">
      <c r="B56" s="17"/>
      <c r="C56" s="20"/>
      <c r="D56" s="17"/>
      <c r="E56" s="17">
        <v>3221</v>
      </c>
      <c r="F56" s="17" t="s">
        <v>88</v>
      </c>
      <c r="G56" s="16">
        <v>9591.93</v>
      </c>
      <c r="H56" s="16">
        <v>8827</v>
      </c>
      <c r="I56" s="16">
        <v>8662</v>
      </c>
      <c r="J56" s="19">
        <v>9489.32</v>
      </c>
      <c r="K56" s="13"/>
      <c r="L56" s="13"/>
    </row>
    <row r="57" spans="2:12" ht="15.75" x14ac:dyDescent="0.2">
      <c r="B57" s="17"/>
      <c r="C57" s="20"/>
      <c r="D57" s="17"/>
      <c r="E57" s="17">
        <v>3222</v>
      </c>
      <c r="F57" s="17" t="s">
        <v>89</v>
      </c>
      <c r="G57" s="16">
        <v>13615.16</v>
      </c>
      <c r="H57" s="16">
        <v>14600</v>
      </c>
      <c r="I57" s="16">
        <v>13870</v>
      </c>
      <c r="J57" s="19">
        <v>11551.95</v>
      </c>
      <c r="K57" s="13"/>
      <c r="L57" s="13"/>
    </row>
    <row r="58" spans="2:12" ht="15.75" x14ac:dyDescent="0.2">
      <c r="B58" s="17"/>
      <c r="C58" s="20"/>
      <c r="D58" s="17"/>
      <c r="E58" s="17">
        <v>3223</v>
      </c>
      <c r="F58" s="17" t="s">
        <v>90</v>
      </c>
      <c r="G58" s="16">
        <v>19752.53</v>
      </c>
      <c r="H58" s="16">
        <v>47249</v>
      </c>
      <c r="I58" s="16">
        <v>46320</v>
      </c>
      <c r="J58" s="19">
        <v>18820.650000000001</v>
      </c>
      <c r="K58" s="13"/>
      <c r="L58" s="13"/>
    </row>
    <row r="59" spans="2:12" ht="30" x14ac:dyDescent="0.2">
      <c r="B59" s="17"/>
      <c r="C59" s="20"/>
      <c r="D59" s="17"/>
      <c r="E59" s="17">
        <v>3224</v>
      </c>
      <c r="F59" s="18" t="s">
        <v>91</v>
      </c>
      <c r="G59" s="16">
        <v>1742.59</v>
      </c>
      <c r="H59" s="16">
        <v>4645</v>
      </c>
      <c r="I59" s="16">
        <v>4579</v>
      </c>
      <c r="J59" s="19">
        <v>1384.45</v>
      </c>
      <c r="K59" s="13"/>
      <c r="L59" s="13"/>
    </row>
    <row r="60" spans="2:12" ht="15.75" x14ac:dyDescent="0.2">
      <c r="B60" s="17"/>
      <c r="C60" s="20"/>
      <c r="D60" s="17"/>
      <c r="E60" s="17">
        <v>3225</v>
      </c>
      <c r="F60" s="17" t="s">
        <v>92</v>
      </c>
      <c r="G60" s="16">
        <v>2149.11</v>
      </c>
      <c r="H60" s="16">
        <v>4779</v>
      </c>
      <c r="I60" s="16">
        <v>4779</v>
      </c>
      <c r="J60" s="19">
        <v>3475.15</v>
      </c>
      <c r="K60" s="13"/>
      <c r="L60" s="13"/>
    </row>
    <row r="61" spans="2:12" ht="15.75" x14ac:dyDescent="0.2">
      <c r="B61" s="17"/>
      <c r="C61" s="20"/>
      <c r="D61" s="17"/>
      <c r="E61" s="17">
        <v>3227</v>
      </c>
      <c r="F61" s="17" t="s">
        <v>93</v>
      </c>
      <c r="G61" s="16">
        <v>285</v>
      </c>
      <c r="H61" s="16">
        <v>530</v>
      </c>
      <c r="I61" s="16">
        <v>517</v>
      </c>
      <c r="J61" s="19">
        <v>418.5</v>
      </c>
      <c r="K61" s="13"/>
      <c r="L61" s="13"/>
    </row>
    <row r="62" spans="2:12" ht="15.75" x14ac:dyDescent="0.2">
      <c r="B62" s="17"/>
      <c r="C62" s="20"/>
      <c r="D62" s="17">
        <v>323</v>
      </c>
      <c r="E62" s="17"/>
      <c r="F62" s="17" t="s">
        <v>94</v>
      </c>
      <c r="G62" s="16">
        <f>SUM(G63:G71)</f>
        <v>137909.78000000003</v>
      </c>
      <c r="H62" s="16">
        <f t="shared" ref="H62:J62" si="27">SUM(H63:H71)</f>
        <v>201952</v>
      </c>
      <c r="I62" s="16">
        <f t="shared" si="27"/>
        <v>201176</v>
      </c>
      <c r="J62" s="16">
        <f t="shared" si="27"/>
        <v>141304.16</v>
      </c>
      <c r="K62" s="13"/>
      <c r="L62" s="13"/>
    </row>
    <row r="63" spans="2:12" ht="15.75" x14ac:dyDescent="0.2">
      <c r="B63" s="17"/>
      <c r="C63" s="20"/>
      <c r="D63" s="17"/>
      <c r="E63" s="17">
        <v>3231</v>
      </c>
      <c r="F63" s="17" t="s">
        <v>95</v>
      </c>
      <c r="G63" s="16">
        <v>6882.46</v>
      </c>
      <c r="H63" s="16">
        <v>9954</v>
      </c>
      <c r="I63" s="16">
        <v>9954</v>
      </c>
      <c r="J63" s="19">
        <v>7645.39</v>
      </c>
      <c r="K63" s="13"/>
      <c r="L63" s="13"/>
    </row>
    <row r="64" spans="2:12" ht="15.75" x14ac:dyDescent="0.2">
      <c r="B64" s="17"/>
      <c r="C64" s="20"/>
      <c r="D64" s="17"/>
      <c r="E64" s="17">
        <v>3232</v>
      </c>
      <c r="F64" s="17" t="s">
        <v>96</v>
      </c>
      <c r="G64" s="16">
        <v>30305.82</v>
      </c>
      <c r="H64" s="16">
        <v>37044</v>
      </c>
      <c r="I64" s="16">
        <v>36685</v>
      </c>
      <c r="J64" s="19">
        <v>15679.09</v>
      </c>
      <c r="K64" s="13"/>
      <c r="L64" s="13"/>
    </row>
    <row r="65" spans="2:12" ht="15.75" x14ac:dyDescent="0.2">
      <c r="B65" s="17"/>
      <c r="C65" s="20"/>
      <c r="D65" s="17"/>
      <c r="E65" s="17">
        <v>3233</v>
      </c>
      <c r="F65" s="17" t="s">
        <v>103</v>
      </c>
      <c r="G65" s="16">
        <v>1814.62</v>
      </c>
      <c r="H65" s="16">
        <v>2124</v>
      </c>
      <c r="I65" s="16">
        <v>2124</v>
      </c>
      <c r="J65" s="19">
        <v>2003.13</v>
      </c>
      <c r="K65" s="13"/>
      <c r="L65" s="13"/>
    </row>
    <row r="66" spans="2:12" ht="15.75" x14ac:dyDescent="0.2">
      <c r="B66" s="17"/>
      <c r="C66" s="20"/>
      <c r="D66" s="17"/>
      <c r="E66" s="17">
        <v>3234</v>
      </c>
      <c r="F66" s="17" t="s">
        <v>97</v>
      </c>
      <c r="G66" s="16">
        <v>3317.8</v>
      </c>
      <c r="H66" s="16">
        <v>6371</v>
      </c>
      <c r="I66" s="16">
        <v>6252</v>
      </c>
      <c r="J66" s="19">
        <v>3733.93</v>
      </c>
      <c r="K66" s="13"/>
      <c r="L66" s="13"/>
    </row>
    <row r="67" spans="2:12" ht="15.75" x14ac:dyDescent="0.2">
      <c r="B67" s="17"/>
      <c r="C67" s="20"/>
      <c r="D67" s="17"/>
      <c r="E67" s="17">
        <v>3235</v>
      </c>
      <c r="F67" s="17" t="s">
        <v>98</v>
      </c>
      <c r="G67" s="16">
        <v>2800.44</v>
      </c>
      <c r="H67" s="16">
        <v>7963</v>
      </c>
      <c r="I67" s="16">
        <v>7963</v>
      </c>
      <c r="J67" s="19">
        <v>3339.43</v>
      </c>
      <c r="K67" s="13"/>
      <c r="L67" s="13"/>
    </row>
    <row r="68" spans="2:12" ht="15.75" x14ac:dyDescent="0.2">
      <c r="B68" s="17"/>
      <c r="C68" s="20"/>
      <c r="D68" s="17"/>
      <c r="E68" s="17">
        <v>3236</v>
      </c>
      <c r="F68" s="17" t="s">
        <v>99</v>
      </c>
      <c r="G68" s="16">
        <v>2866.86</v>
      </c>
      <c r="H68" s="16">
        <v>3981</v>
      </c>
      <c r="I68" s="16">
        <v>3915</v>
      </c>
      <c r="J68" s="19">
        <v>2483.7399999999998</v>
      </c>
      <c r="K68" s="13"/>
      <c r="L68" s="13"/>
    </row>
    <row r="69" spans="2:12" ht="15.75" x14ac:dyDescent="0.2">
      <c r="B69" s="17"/>
      <c r="C69" s="20"/>
      <c r="D69" s="17"/>
      <c r="E69" s="17">
        <v>3237</v>
      </c>
      <c r="F69" s="17" t="s">
        <v>100</v>
      </c>
      <c r="G69" s="16">
        <v>44359.12</v>
      </c>
      <c r="H69" s="16">
        <v>92906</v>
      </c>
      <c r="I69" s="16">
        <v>92674</v>
      </c>
      <c r="J69" s="19">
        <v>46341.97</v>
      </c>
      <c r="K69" s="13"/>
      <c r="L69" s="13"/>
    </row>
    <row r="70" spans="2:12" ht="15.75" x14ac:dyDescent="0.2">
      <c r="B70" s="17"/>
      <c r="C70" s="20"/>
      <c r="D70" s="17"/>
      <c r="E70" s="17">
        <v>3238</v>
      </c>
      <c r="F70" s="17" t="s">
        <v>101</v>
      </c>
      <c r="G70" s="16">
        <v>2604</v>
      </c>
      <c r="H70" s="16">
        <v>3982</v>
      </c>
      <c r="I70" s="16">
        <v>3982</v>
      </c>
      <c r="J70" s="19">
        <v>2604</v>
      </c>
      <c r="K70" s="13"/>
      <c r="L70" s="13"/>
    </row>
    <row r="71" spans="2:12" ht="15.75" x14ac:dyDescent="0.2">
      <c r="B71" s="17"/>
      <c r="C71" s="20"/>
      <c r="D71" s="17"/>
      <c r="E71" s="17">
        <v>3239</v>
      </c>
      <c r="F71" s="17" t="s">
        <v>102</v>
      </c>
      <c r="G71" s="16">
        <v>42958.66</v>
      </c>
      <c r="H71" s="16">
        <v>37627</v>
      </c>
      <c r="I71" s="16">
        <v>37627</v>
      </c>
      <c r="J71" s="19">
        <v>57473.48</v>
      </c>
      <c r="K71" s="13"/>
      <c r="L71" s="13"/>
    </row>
    <row r="72" spans="2:12" ht="15.75" x14ac:dyDescent="0.2">
      <c r="B72" s="17"/>
      <c r="C72" s="20"/>
      <c r="D72" s="17">
        <v>329</v>
      </c>
      <c r="E72" s="17"/>
      <c r="F72" s="17" t="s">
        <v>104</v>
      </c>
      <c r="G72" s="16">
        <f>SUM(G73:G78)</f>
        <v>16831.57</v>
      </c>
      <c r="H72" s="16">
        <f t="shared" ref="H72:J72" si="28">SUM(H73:H78)</f>
        <v>29332</v>
      </c>
      <c r="I72" s="16">
        <f t="shared" si="28"/>
        <v>29266</v>
      </c>
      <c r="J72" s="16">
        <f t="shared" si="28"/>
        <v>17670.95</v>
      </c>
      <c r="K72" s="13"/>
      <c r="L72" s="13"/>
    </row>
    <row r="73" spans="2:12" ht="30" x14ac:dyDescent="0.2">
      <c r="B73" s="17"/>
      <c r="C73" s="20"/>
      <c r="D73" s="17"/>
      <c r="E73" s="17">
        <v>3291</v>
      </c>
      <c r="F73" s="18" t="s">
        <v>105</v>
      </c>
      <c r="G73" s="16">
        <v>11208.42</v>
      </c>
      <c r="H73" s="16">
        <v>14865</v>
      </c>
      <c r="I73" s="16">
        <v>14865</v>
      </c>
      <c r="J73" s="19">
        <v>12119.4</v>
      </c>
      <c r="K73" s="13"/>
      <c r="L73" s="13"/>
    </row>
    <row r="74" spans="2:12" ht="15.75" x14ac:dyDescent="0.2">
      <c r="B74" s="17"/>
      <c r="C74" s="20"/>
      <c r="D74" s="17"/>
      <c r="E74" s="17">
        <v>3292</v>
      </c>
      <c r="F74" s="17" t="s">
        <v>106</v>
      </c>
      <c r="G74" s="16">
        <v>1584.26</v>
      </c>
      <c r="H74" s="16">
        <v>4645</v>
      </c>
      <c r="I74" s="16">
        <v>4645</v>
      </c>
      <c r="J74" s="19">
        <v>1723.48</v>
      </c>
      <c r="K74" s="13"/>
      <c r="L74" s="13"/>
    </row>
    <row r="75" spans="2:12" ht="15.75" x14ac:dyDescent="0.2">
      <c r="B75" s="17"/>
      <c r="C75" s="20"/>
      <c r="D75" s="17"/>
      <c r="E75" s="17">
        <v>3293</v>
      </c>
      <c r="F75" s="17" t="s">
        <v>107</v>
      </c>
      <c r="G75" s="16">
        <v>2242.17</v>
      </c>
      <c r="H75" s="16">
        <v>3982</v>
      </c>
      <c r="I75" s="16">
        <v>3982</v>
      </c>
      <c r="J75" s="19">
        <v>1391.41</v>
      </c>
      <c r="K75" s="13"/>
      <c r="L75" s="13"/>
    </row>
    <row r="76" spans="2:12" ht="15.75" x14ac:dyDescent="0.2">
      <c r="B76" s="17"/>
      <c r="C76" s="20"/>
      <c r="D76" s="17"/>
      <c r="E76" s="17">
        <v>3294</v>
      </c>
      <c r="F76" s="17" t="s">
        <v>108</v>
      </c>
      <c r="G76" s="16">
        <v>350</v>
      </c>
      <c r="H76" s="16">
        <v>398</v>
      </c>
      <c r="I76" s="16">
        <v>398</v>
      </c>
      <c r="J76" s="19">
        <v>420</v>
      </c>
      <c r="K76" s="13"/>
      <c r="L76" s="13"/>
    </row>
    <row r="77" spans="2:12" ht="15.75" x14ac:dyDescent="0.2">
      <c r="B77" s="17"/>
      <c r="C77" s="20"/>
      <c r="D77" s="17"/>
      <c r="E77" s="17">
        <v>3295</v>
      </c>
      <c r="F77" s="17" t="s">
        <v>109</v>
      </c>
      <c r="G77" s="16">
        <v>0</v>
      </c>
      <c r="H77" s="16">
        <v>133</v>
      </c>
      <c r="I77" s="16">
        <v>133</v>
      </c>
      <c r="J77" s="19">
        <v>0</v>
      </c>
      <c r="K77" s="13"/>
      <c r="L77" s="13"/>
    </row>
    <row r="78" spans="2:12" ht="15.75" x14ac:dyDescent="0.2">
      <c r="B78" s="17"/>
      <c r="C78" s="20"/>
      <c r="D78" s="17"/>
      <c r="E78" s="17">
        <v>3299</v>
      </c>
      <c r="F78" s="17" t="s">
        <v>104</v>
      </c>
      <c r="G78" s="16">
        <v>1446.72</v>
      </c>
      <c r="H78" s="16">
        <v>5309</v>
      </c>
      <c r="I78" s="16">
        <v>5243</v>
      </c>
      <c r="J78" s="19">
        <v>2016.66</v>
      </c>
      <c r="K78" s="13"/>
      <c r="L78" s="13"/>
    </row>
    <row r="79" spans="2:12" x14ac:dyDescent="0.2">
      <c r="B79" s="17"/>
      <c r="C79" s="17">
        <v>34</v>
      </c>
      <c r="D79" s="17"/>
      <c r="E79" s="17"/>
      <c r="F79" s="17" t="s">
        <v>110</v>
      </c>
      <c r="G79" s="16">
        <f>G80</f>
        <v>1.72</v>
      </c>
      <c r="H79" s="16">
        <f t="shared" ref="H79:J79" si="29">H80</f>
        <v>265</v>
      </c>
      <c r="I79" s="16">
        <f t="shared" si="29"/>
        <v>265</v>
      </c>
      <c r="J79" s="16">
        <f t="shared" si="29"/>
        <v>0.32</v>
      </c>
      <c r="K79" s="13">
        <f t="shared" si="17"/>
        <v>18.604651162790699</v>
      </c>
      <c r="L79" s="13">
        <f t="shared" si="18"/>
        <v>0.12075471698113208</v>
      </c>
    </row>
    <row r="80" spans="2:12" ht="15.75" x14ac:dyDescent="0.2">
      <c r="B80" s="17"/>
      <c r="C80" s="20"/>
      <c r="D80" s="17">
        <v>343</v>
      </c>
      <c r="E80" s="17"/>
      <c r="F80" s="17" t="s">
        <v>111</v>
      </c>
      <c r="G80" s="16">
        <f>SUM(G81:G82)</f>
        <v>1.72</v>
      </c>
      <c r="H80" s="16">
        <f>SUM(H81:H82)</f>
        <v>265</v>
      </c>
      <c r="I80" s="16">
        <f>SUM(I81:I82)</f>
        <v>265</v>
      </c>
      <c r="J80" s="16">
        <f>SUM(J81:J82)</f>
        <v>0.32</v>
      </c>
      <c r="K80" s="13"/>
      <c r="L80" s="13"/>
    </row>
    <row r="81" spans="2:12" ht="15.75" x14ac:dyDescent="0.2">
      <c r="B81" s="17"/>
      <c r="C81" s="20"/>
      <c r="D81" s="17"/>
      <c r="E81" s="17">
        <v>3431</v>
      </c>
      <c r="F81" s="17" t="s">
        <v>113</v>
      </c>
      <c r="G81" s="16">
        <v>0</v>
      </c>
      <c r="H81" s="16">
        <v>133</v>
      </c>
      <c r="I81" s="16">
        <v>133</v>
      </c>
      <c r="J81" s="19">
        <v>0</v>
      </c>
      <c r="K81" s="13"/>
      <c r="L81" s="13"/>
    </row>
    <row r="82" spans="2:12" ht="15.75" x14ac:dyDescent="0.2">
      <c r="B82" s="17"/>
      <c r="C82" s="20"/>
      <c r="D82" s="17"/>
      <c r="E82" s="17">
        <v>3433</v>
      </c>
      <c r="F82" s="17" t="s">
        <v>112</v>
      </c>
      <c r="G82" s="16">
        <v>1.72</v>
      </c>
      <c r="H82" s="16">
        <v>132</v>
      </c>
      <c r="I82" s="16">
        <v>132</v>
      </c>
      <c r="J82" s="19">
        <v>0.32</v>
      </c>
      <c r="K82" s="13"/>
      <c r="L82" s="13"/>
    </row>
    <row r="83" spans="2:12" ht="30" x14ac:dyDescent="0.2">
      <c r="B83" s="17"/>
      <c r="C83" s="17">
        <v>37</v>
      </c>
      <c r="D83" s="17"/>
      <c r="E83" s="17"/>
      <c r="F83" s="18" t="s">
        <v>114</v>
      </c>
      <c r="G83" s="16">
        <f>G84</f>
        <v>2414.34</v>
      </c>
      <c r="H83" s="16">
        <f t="shared" ref="H83:J83" si="30">H84</f>
        <v>3318</v>
      </c>
      <c r="I83" s="16">
        <f t="shared" si="30"/>
        <v>3153</v>
      </c>
      <c r="J83" s="16">
        <f t="shared" si="30"/>
        <v>1852.03</v>
      </c>
      <c r="K83" s="13">
        <f t="shared" si="17"/>
        <v>76.709576944423731</v>
      </c>
      <c r="L83" s="13">
        <f t="shared" si="18"/>
        <v>58.738661592134477</v>
      </c>
    </row>
    <row r="84" spans="2:12" ht="30" x14ac:dyDescent="0.2">
      <c r="B84" s="17"/>
      <c r="C84" s="17"/>
      <c r="D84" s="17">
        <v>372</v>
      </c>
      <c r="E84" s="17"/>
      <c r="F84" s="18" t="s">
        <v>115</v>
      </c>
      <c r="G84" s="16">
        <f>G85</f>
        <v>2414.34</v>
      </c>
      <c r="H84" s="16">
        <f t="shared" ref="H84" si="31">H85</f>
        <v>3318</v>
      </c>
      <c r="I84" s="16">
        <v>3153</v>
      </c>
      <c r="J84" s="16">
        <v>1852.03</v>
      </c>
      <c r="K84" s="13"/>
      <c r="L84" s="13"/>
    </row>
    <row r="85" spans="2:12" x14ac:dyDescent="0.2">
      <c r="B85" s="17"/>
      <c r="C85" s="17"/>
      <c r="D85" s="17">
        <v>3721</v>
      </c>
      <c r="E85" s="17"/>
      <c r="F85" s="17" t="s">
        <v>116</v>
      </c>
      <c r="G85" s="16">
        <v>2414.34</v>
      </c>
      <c r="H85" s="16">
        <v>3318</v>
      </c>
      <c r="I85" s="16">
        <v>3318</v>
      </c>
      <c r="J85" s="19">
        <v>1172.6099999999999</v>
      </c>
      <c r="K85" s="13"/>
      <c r="L85" s="13"/>
    </row>
    <row r="86" spans="2:12" ht="31.5" x14ac:dyDescent="0.25">
      <c r="B86" s="23">
        <v>4</v>
      </c>
      <c r="C86" s="23"/>
      <c r="D86" s="23"/>
      <c r="E86" s="23"/>
      <c r="F86" s="24" t="s">
        <v>6</v>
      </c>
      <c r="G86" s="22">
        <f>G87+G90+G99</f>
        <v>82935.94</v>
      </c>
      <c r="H86" s="22">
        <f t="shared" ref="H86:J86" si="32">H87+H90+H99</f>
        <v>26810</v>
      </c>
      <c r="I86" s="22">
        <f t="shared" si="32"/>
        <v>26645</v>
      </c>
      <c r="J86" s="22">
        <f t="shared" si="32"/>
        <v>10122.52</v>
      </c>
      <c r="K86" s="14">
        <f t="shared" ref="K86:K87" si="33">(J86/G86)*100</f>
        <v>12.205227311585304</v>
      </c>
      <c r="L86" s="14">
        <f t="shared" si="18"/>
        <v>37.990317132670299</v>
      </c>
    </row>
    <row r="87" spans="2:12" ht="30" x14ac:dyDescent="0.2">
      <c r="B87" s="15"/>
      <c r="C87" s="15">
        <v>41</v>
      </c>
      <c r="D87" s="15"/>
      <c r="E87" s="15"/>
      <c r="F87" s="25" t="s">
        <v>7</v>
      </c>
      <c r="G87" s="16">
        <f>G88</f>
        <v>2546.34</v>
      </c>
      <c r="H87" s="16">
        <f t="shared" ref="H87:J87" si="34">H88</f>
        <v>2654</v>
      </c>
      <c r="I87" s="16">
        <f t="shared" si="34"/>
        <v>2654</v>
      </c>
      <c r="J87" s="16">
        <f t="shared" si="34"/>
        <v>2027.4</v>
      </c>
      <c r="K87" s="13">
        <f t="shared" si="33"/>
        <v>79.620160701241787</v>
      </c>
      <c r="L87" s="13">
        <f t="shared" si="18"/>
        <v>76.390354182366238</v>
      </c>
    </row>
    <row r="88" spans="2:12" x14ac:dyDescent="0.2">
      <c r="B88" s="15"/>
      <c r="C88" s="15"/>
      <c r="D88" s="17">
        <v>412</v>
      </c>
      <c r="E88" s="17"/>
      <c r="F88" s="17" t="s">
        <v>117</v>
      </c>
      <c r="G88" s="16">
        <f>G89</f>
        <v>2546.34</v>
      </c>
      <c r="H88" s="16">
        <f t="shared" ref="H88:J88" si="35">H89</f>
        <v>2654</v>
      </c>
      <c r="I88" s="16">
        <f t="shared" si="35"/>
        <v>2654</v>
      </c>
      <c r="J88" s="16">
        <f t="shared" si="35"/>
        <v>2027.4</v>
      </c>
      <c r="K88" s="13"/>
      <c r="L88" s="13"/>
    </row>
    <row r="89" spans="2:12" x14ac:dyDescent="0.2">
      <c r="B89" s="15"/>
      <c r="C89" s="15"/>
      <c r="D89" s="17"/>
      <c r="E89" s="17">
        <v>4123</v>
      </c>
      <c r="F89" s="17" t="s">
        <v>118</v>
      </c>
      <c r="G89" s="16">
        <v>2546.34</v>
      </c>
      <c r="H89" s="16">
        <v>2654</v>
      </c>
      <c r="I89" s="26">
        <v>2654</v>
      </c>
      <c r="J89" s="19">
        <v>2027.4</v>
      </c>
      <c r="K89" s="13"/>
      <c r="L89" s="13"/>
    </row>
    <row r="90" spans="2:12" ht="30" x14ac:dyDescent="0.2">
      <c r="B90" s="15"/>
      <c r="C90" s="15">
        <v>42</v>
      </c>
      <c r="D90" s="15"/>
      <c r="E90" s="15"/>
      <c r="F90" s="25" t="s">
        <v>119</v>
      </c>
      <c r="G90" s="16">
        <f>G91+G97</f>
        <v>9751.09</v>
      </c>
      <c r="H90" s="16">
        <f t="shared" ref="H90:J90" si="36">H91+H97</f>
        <v>24156</v>
      </c>
      <c r="I90" s="16">
        <f t="shared" si="36"/>
        <v>23991</v>
      </c>
      <c r="J90" s="16">
        <f t="shared" si="36"/>
        <v>8095.12</v>
      </c>
      <c r="K90" s="13">
        <f t="shared" ref="K90" si="37">(J90/G90)*100</f>
        <v>83.017590853945549</v>
      </c>
      <c r="L90" s="13">
        <f t="shared" ref="L90" si="38">(J90/I90)*100</f>
        <v>33.742320036680425</v>
      </c>
    </row>
    <row r="91" spans="2:12" x14ac:dyDescent="0.2">
      <c r="B91" s="15"/>
      <c r="C91" s="15"/>
      <c r="D91" s="17">
        <v>422</v>
      </c>
      <c r="E91" s="17"/>
      <c r="F91" s="17" t="s">
        <v>120</v>
      </c>
      <c r="G91" s="16">
        <f>SUM(G92:G96)</f>
        <v>9751.09</v>
      </c>
      <c r="H91" s="16">
        <f t="shared" ref="H91:J91" si="39">SUM(H92:H96)</f>
        <v>19909</v>
      </c>
      <c r="I91" s="16">
        <f t="shared" si="39"/>
        <v>19744</v>
      </c>
      <c r="J91" s="16">
        <f t="shared" si="39"/>
        <v>8095.12</v>
      </c>
      <c r="K91" s="13"/>
      <c r="L91" s="13"/>
    </row>
    <row r="92" spans="2:12" x14ac:dyDescent="0.2">
      <c r="B92" s="15"/>
      <c r="C92" s="15"/>
      <c r="D92" s="17"/>
      <c r="E92" s="17">
        <v>4221</v>
      </c>
      <c r="F92" s="17" t="s">
        <v>121</v>
      </c>
      <c r="G92" s="16">
        <v>9255.1200000000008</v>
      </c>
      <c r="H92" s="16">
        <v>13936</v>
      </c>
      <c r="I92" s="16">
        <v>13804</v>
      </c>
      <c r="J92" s="16">
        <v>6380.7</v>
      </c>
      <c r="K92" s="13"/>
      <c r="L92" s="13"/>
    </row>
    <row r="93" spans="2:12" x14ac:dyDescent="0.2">
      <c r="B93" s="15"/>
      <c r="C93" s="15"/>
      <c r="D93" s="17"/>
      <c r="E93" s="17">
        <v>4222</v>
      </c>
      <c r="F93" s="17" t="s">
        <v>125</v>
      </c>
      <c r="G93" s="16">
        <v>0</v>
      </c>
      <c r="H93" s="16">
        <v>1627</v>
      </c>
      <c r="I93" s="16">
        <v>1612</v>
      </c>
      <c r="J93" s="16">
        <v>319.99</v>
      </c>
      <c r="K93" s="13"/>
      <c r="L93" s="13"/>
    </row>
    <row r="94" spans="2:12" x14ac:dyDescent="0.2">
      <c r="B94" s="15"/>
      <c r="C94" s="15"/>
      <c r="D94" s="17"/>
      <c r="E94" s="17">
        <v>4223</v>
      </c>
      <c r="F94" s="17" t="s">
        <v>122</v>
      </c>
      <c r="G94" s="16">
        <v>150</v>
      </c>
      <c r="H94" s="16">
        <v>1691</v>
      </c>
      <c r="I94" s="16">
        <v>1673</v>
      </c>
      <c r="J94" s="16">
        <v>0</v>
      </c>
      <c r="K94" s="13"/>
      <c r="L94" s="13"/>
    </row>
    <row r="95" spans="2:12" x14ac:dyDescent="0.2">
      <c r="B95" s="15"/>
      <c r="C95" s="15"/>
      <c r="D95" s="17"/>
      <c r="E95" s="17">
        <v>4224</v>
      </c>
      <c r="F95" s="17" t="s">
        <v>124</v>
      </c>
      <c r="G95" s="16">
        <v>0</v>
      </c>
      <c r="H95" s="16">
        <v>1328</v>
      </c>
      <c r="I95" s="16">
        <v>1328</v>
      </c>
      <c r="J95" s="16">
        <v>0</v>
      </c>
      <c r="K95" s="13"/>
      <c r="L95" s="13"/>
    </row>
    <row r="96" spans="2:12" x14ac:dyDescent="0.2">
      <c r="B96" s="15"/>
      <c r="C96" s="15"/>
      <c r="D96" s="17"/>
      <c r="E96" s="17">
        <v>4227</v>
      </c>
      <c r="F96" s="17" t="s">
        <v>123</v>
      </c>
      <c r="G96" s="16">
        <v>345.97</v>
      </c>
      <c r="H96" s="16">
        <v>1327</v>
      </c>
      <c r="I96" s="26">
        <v>1327</v>
      </c>
      <c r="J96" s="19">
        <v>1394.43</v>
      </c>
      <c r="K96" s="13"/>
      <c r="L96" s="13"/>
    </row>
    <row r="97" spans="2:12" x14ac:dyDescent="0.2">
      <c r="B97" s="15"/>
      <c r="C97" s="15"/>
      <c r="D97" s="17">
        <v>426</v>
      </c>
      <c r="E97" s="17"/>
      <c r="F97" s="17" t="s">
        <v>128</v>
      </c>
      <c r="G97" s="16">
        <f>G98</f>
        <v>0</v>
      </c>
      <c r="H97" s="16">
        <f t="shared" ref="H97:I97" si="40">H98</f>
        <v>4247</v>
      </c>
      <c r="I97" s="16">
        <f t="shared" si="40"/>
        <v>4247</v>
      </c>
      <c r="J97" s="16">
        <f t="shared" ref="J97" si="41">J98</f>
        <v>0</v>
      </c>
      <c r="K97" s="13"/>
      <c r="L97" s="13"/>
    </row>
    <row r="98" spans="2:12" x14ac:dyDescent="0.2">
      <c r="B98" s="15"/>
      <c r="C98" s="15"/>
      <c r="D98" s="17"/>
      <c r="E98" s="17">
        <v>4262</v>
      </c>
      <c r="F98" s="17" t="s">
        <v>129</v>
      </c>
      <c r="G98" s="16">
        <v>0</v>
      </c>
      <c r="H98" s="16">
        <v>4247</v>
      </c>
      <c r="I98" s="26">
        <v>4247</v>
      </c>
      <c r="J98" s="19">
        <v>0</v>
      </c>
      <c r="K98" s="13"/>
      <c r="L98" s="13"/>
    </row>
    <row r="99" spans="2:12" ht="30" x14ac:dyDescent="0.2">
      <c r="B99" s="15"/>
      <c r="C99" s="15">
        <v>45</v>
      </c>
      <c r="D99" s="15"/>
      <c r="E99" s="15"/>
      <c r="F99" s="25" t="s">
        <v>126</v>
      </c>
      <c r="G99" s="16">
        <f>G100</f>
        <v>70638.509999999995</v>
      </c>
      <c r="H99" s="16">
        <f t="shared" ref="H99" si="42">H100</f>
        <v>0</v>
      </c>
      <c r="I99" s="16">
        <f t="shared" ref="I99" si="43">I100</f>
        <v>0</v>
      </c>
      <c r="J99" s="16">
        <f t="shared" ref="J99" si="44">J100</f>
        <v>0</v>
      </c>
      <c r="K99" s="13"/>
      <c r="L99" s="13"/>
    </row>
    <row r="100" spans="2:12" x14ac:dyDescent="0.2">
      <c r="B100" s="15"/>
      <c r="C100" s="15"/>
      <c r="D100" s="17">
        <v>451</v>
      </c>
      <c r="E100" s="17"/>
      <c r="F100" s="17" t="s">
        <v>127</v>
      </c>
      <c r="G100" s="16">
        <f>SUM(G101:G105)</f>
        <v>70638.509999999995</v>
      </c>
      <c r="H100" s="16">
        <f t="shared" ref="H100" si="45">SUM(H101:H105)</f>
        <v>0</v>
      </c>
      <c r="I100" s="16">
        <f t="shared" ref="I100" si="46">SUM(I101:I105)</f>
        <v>0</v>
      </c>
      <c r="J100" s="16">
        <f t="shared" ref="J100" si="47">SUM(J101:J105)</f>
        <v>0</v>
      </c>
      <c r="K100" s="13"/>
      <c r="L100" s="13"/>
    </row>
    <row r="101" spans="2:12" x14ac:dyDescent="0.2">
      <c r="B101" s="15"/>
      <c r="C101" s="15"/>
      <c r="D101" s="17"/>
      <c r="E101" s="17">
        <v>4511</v>
      </c>
      <c r="F101" s="17" t="s">
        <v>127</v>
      </c>
      <c r="G101" s="16">
        <v>70638.509999999995</v>
      </c>
      <c r="H101" s="16">
        <v>0</v>
      </c>
      <c r="I101" s="16">
        <v>0</v>
      </c>
      <c r="J101" s="16">
        <v>0</v>
      </c>
      <c r="K101" s="13"/>
      <c r="L101" s="13"/>
    </row>
  </sheetData>
  <mergeCells count="6">
    <mergeCell ref="B5:L5"/>
    <mergeCell ref="B7:L7"/>
    <mergeCell ref="B38:F38"/>
    <mergeCell ref="B10:F10"/>
    <mergeCell ref="B37:F37"/>
    <mergeCell ref="B9:F9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3"/>
  <sheetViews>
    <sheetView workbookViewId="0">
      <selection activeCell="C5" sqref="C5"/>
    </sheetView>
  </sheetViews>
  <sheetFormatPr defaultRowHeight="15" x14ac:dyDescent="0.2"/>
  <cols>
    <col min="1" max="1" width="9.140625" style="6"/>
    <col min="2" max="2" width="37.7109375" style="6" customWidth="1"/>
    <col min="3" max="6" width="25.28515625" style="6" customWidth="1"/>
    <col min="7" max="8" width="15.7109375" style="6" customWidth="1"/>
    <col min="9" max="16384" width="9.140625" style="6"/>
  </cols>
  <sheetData>
    <row r="1" spans="1:8" customFormat="1" ht="15.75" x14ac:dyDescent="0.25">
      <c r="A1" s="123" t="s">
        <v>182</v>
      </c>
      <c r="C1" s="124"/>
      <c r="F1" s="125"/>
    </row>
    <row r="2" spans="1:8" customFormat="1" ht="15.75" x14ac:dyDescent="0.25">
      <c r="A2" s="126" t="s">
        <v>183</v>
      </c>
      <c r="B2" s="127"/>
      <c r="C2" s="128"/>
      <c r="F2" s="125"/>
    </row>
    <row r="3" spans="1:8" customFormat="1" ht="15.75" x14ac:dyDescent="0.25">
      <c r="A3" s="129" t="s">
        <v>184</v>
      </c>
      <c r="B3" s="127"/>
      <c r="C3" s="128"/>
      <c r="F3" s="125"/>
    </row>
    <row r="4" spans="1:8" customFormat="1" ht="15.75" x14ac:dyDescent="0.25">
      <c r="A4" s="126" t="s">
        <v>185</v>
      </c>
      <c r="B4" s="127"/>
      <c r="C4" s="128"/>
      <c r="F4" s="125"/>
    </row>
    <row r="7" spans="1:8" ht="15.75" x14ac:dyDescent="0.2">
      <c r="B7" s="4"/>
      <c r="C7" s="4"/>
      <c r="D7" s="4"/>
      <c r="E7" s="4"/>
      <c r="F7" s="1"/>
      <c r="G7" s="1"/>
      <c r="H7" s="1"/>
    </row>
    <row r="8" spans="1:8" ht="15.75" customHeight="1" x14ac:dyDescent="0.2">
      <c r="B8" s="141" t="s">
        <v>43</v>
      </c>
      <c r="C8" s="141"/>
      <c r="D8" s="141"/>
      <c r="E8" s="141"/>
      <c r="F8" s="141"/>
      <c r="G8" s="141"/>
      <c r="H8" s="141"/>
    </row>
    <row r="9" spans="1:8" ht="15.75" x14ac:dyDescent="0.2">
      <c r="B9" s="4"/>
      <c r="C9" s="4"/>
      <c r="D9" s="4"/>
      <c r="E9" s="4"/>
      <c r="F9" s="1"/>
      <c r="G9" s="1"/>
      <c r="H9" s="1"/>
    </row>
    <row r="10" spans="1:8" ht="47.25" x14ac:dyDescent="0.2">
      <c r="B10" s="10" t="s">
        <v>8</v>
      </c>
      <c r="C10" s="48" t="s">
        <v>186</v>
      </c>
      <c r="D10" s="48" t="s">
        <v>178</v>
      </c>
      <c r="E10" s="48" t="s">
        <v>179</v>
      </c>
      <c r="F10" s="48" t="s">
        <v>187</v>
      </c>
      <c r="G10" s="10" t="s">
        <v>29</v>
      </c>
      <c r="H10" s="10" t="s">
        <v>29</v>
      </c>
    </row>
    <row r="11" spans="1:8" ht="15.75" x14ac:dyDescent="0.2">
      <c r="B11" s="10">
        <v>1</v>
      </c>
      <c r="C11" s="10">
        <v>2</v>
      </c>
      <c r="D11" s="10">
        <v>3</v>
      </c>
      <c r="E11" s="10">
        <v>4</v>
      </c>
      <c r="F11" s="10">
        <v>5</v>
      </c>
      <c r="G11" s="10" t="s">
        <v>40</v>
      </c>
      <c r="H11" s="10" t="s">
        <v>41</v>
      </c>
    </row>
    <row r="12" spans="1:8" ht="15.75" x14ac:dyDescent="0.25">
      <c r="B12" s="11" t="s">
        <v>54</v>
      </c>
      <c r="C12" s="28">
        <f>C13+C15+C17+C19</f>
        <v>787947.32000000007</v>
      </c>
      <c r="D12" s="28">
        <f t="shared" ref="D12:F12" si="0">D13+D15+D17+D19</f>
        <v>853151</v>
      </c>
      <c r="E12" s="28">
        <f t="shared" si="0"/>
        <v>848103</v>
      </c>
      <c r="F12" s="28">
        <f t="shared" si="0"/>
        <v>824664.24</v>
      </c>
      <c r="G12" s="14">
        <f>(F12/C12)*100</f>
        <v>104.65981913613209</v>
      </c>
      <c r="H12" s="14">
        <f t="shared" ref="H12" si="1">(F12/E12)*100</f>
        <v>97.236330964517279</v>
      </c>
    </row>
    <row r="13" spans="1:8" ht="15.75" x14ac:dyDescent="0.25">
      <c r="B13" s="11" t="s">
        <v>21</v>
      </c>
      <c r="C13" s="22">
        <f>C14</f>
        <v>165381.79</v>
      </c>
      <c r="D13" s="22">
        <f t="shared" ref="D13:F13" si="2">D14</f>
        <v>225852</v>
      </c>
      <c r="E13" s="22">
        <f t="shared" si="2"/>
        <v>220804</v>
      </c>
      <c r="F13" s="22">
        <f t="shared" si="2"/>
        <v>196692.64</v>
      </c>
      <c r="G13" s="14">
        <f>(F13/C13)*100</f>
        <v>118.93246529741879</v>
      </c>
      <c r="H13" s="14">
        <f t="shared" ref="H13:H20" si="3">(F13/E13)*100</f>
        <v>89.080197822503223</v>
      </c>
    </row>
    <row r="14" spans="1:8" x14ac:dyDescent="0.2">
      <c r="B14" s="29" t="s">
        <v>22</v>
      </c>
      <c r="C14" s="16">
        <v>165381.79</v>
      </c>
      <c r="D14" s="16">
        <v>225852</v>
      </c>
      <c r="E14" s="16">
        <v>220804</v>
      </c>
      <c r="F14" s="30">
        <v>196692.64</v>
      </c>
      <c r="G14" s="13">
        <f>(F14/C14)*100</f>
        <v>118.93246529741879</v>
      </c>
      <c r="H14" s="13">
        <f t="shared" si="3"/>
        <v>89.080197822503223</v>
      </c>
    </row>
    <row r="15" spans="1:8" ht="15.75" x14ac:dyDescent="0.25">
      <c r="B15" s="11" t="s">
        <v>130</v>
      </c>
      <c r="C15" s="22">
        <f>C16</f>
        <v>621038.53</v>
      </c>
      <c r="D15" s="22">
        <f t="shared" ref="D15:F15" si="4">D16</f>
        <v>622453</v>
      </c>
      <c r="E15" s="22">
        <f t="shared" si="4"/>
        <v>622453</v>
      </c>
      <c r="F15" s="22">
        <f t="shared" si="4"/>
        <v>622771.6</v>
      </c>
      <c r="G15" s="14">
        <f t="shared" ref="G15:G27" si="5">(F15/C15)*100</f>
        <v>100.27905998038477</v>
      </c>
      <c r="H15" s="14">
        <f t="shared" ref="H15:H27" si="6">(F15/E15)*100</f>
        <v>100.0511845874307</v>
      </c>
    </row>
    <row r="16" spans="1:8" ht="30" x14ac:dyDescent="0.2">
      <c r="B16" s="31" t="s">
        <v>131</v>
      </c>
      <c r="C16" s="16">
        <v>621038.53</v>
      </c>
      <c r="D16" s="16">
        <v>622453</v>
      </c>
      <c r="E16" s="26">
        <v>622453</v>
      </c>
      <c r="F16" s="30">
        <v>622771.6</v>
      </c>
      <c r="G16" s="13">
        <f>(F16/C16)*100</f>
        <v>100.27905998038477</v>
      </c>
      <c r="H16" s="13">
        <f t="shared" si="3"/>
        <v>100.0511845874307</v>
      </c>
    </row>
    <row r="17" spans="2:11" ht="15.75" x14ac:dyDescent="0.25">
      <c r="B17" s="11" t="s">
        <v>132</v>
      </c>
      <c r="C17" s="22">
        <f>C18</f>
        <v>1527</v>
      </c>
      <c r="D17" s="22">
        <f t="shared" ref="D17:F17" si="7">D18</f>
        <v>4182</v>
      </c>
      <c r="E17" s="22">
        <f t="shared" si="7"/>
        <v>4182</v>
      </c>
      <c r="F17" s="22">
        <f t="shared" si="7"/>
        <v>200</v>
      </c>
      <c r="G17" s="13">
        <f t="shared" si="5"/>
        <v>13.097576948264573</v>
      </c>
      <c r="H17" s="14">
        <f t="shared" si="6"/>
        <v>4.7824007651841223</v>
      </c>
    </row>
    <row r="18" spans="2:11" x14ac:dyDescent="0.2">
      <c r="B18" s="31" t="s">
        <v>133</v>
      </c>
      <c r="C18" s="16">
        <v>1527</v>
      </c>
      <c r="D18" s="16">
        <v>4182</v>
      </c>
      <c r="E18" s="26">
        <v>4182</v>
      </c>
      <c r="F18" s="30">
        <v>200</v>
      </c>
      <c r="G18" s="13">
        <f t="shared" si="5"/>
        <v>13.097576948264573</v>
      </c>
      <c r="H18" s="13">
        <f t="shared" si="3"/>
        <v>4.7824007651841223</v>
      </c>
    </row>
    <row r="19" spans="2:11" ht="15.75" x14ac:dyDescent="0.25">
      <c r="B19" s="11" t="s">
        <v>134</v>
      </c>
      <c r="C19" s="16">
        <f>C20</f>
        <v>0</v>
      </c>
      <c r="D19" s="22">
        <f t="shared" ref="D19:F19" si="8">D20</f>
        <v>664</v>
      </c>
      <c r="E19" s="22">
        <f t="shared" si="8"/>
        <v>664</v>
      </c>
      <c r="F19" s="22">
        <f t="shared" si="8"/>
        <v>5000</v>
      </c>
      <c r="G19" s="13"/>
      <c r="H19" s="14">
        <f t="shared" si="6"/>
        <v>753.01204819277109</v>
      </c>
    </row>
    <row r="20" spans="2:11" x14ac:dyDescent="0.2">
      <c r="B20" s="31" t="s">
        <v>135</v>
      </c>
      <c r="C20" s="16">
        <v>0</v>
      </c>
      <c r="D20" s="16">
        <v>664</v>
      </c>
      <c r="E20" s="26">
        <v>664</v>
      </c>
      <c r="F20" s="30">
        <v>5000</v>
      </c>
      <c r="G20" s="13"/>
      <c r="H20" s="13">
        <f t="shared" si="3"/>
        <v>753.01204819277109</v>
      </c>
    </row>
    <row r="21" spans="2:11" ht="15.75" customHeight="1" x14ac:dyDescent="0.25">
      <c r="B21" s="11" t="s">
        <v>55</v>
      </c>
      <c r="C21" s="22">
        <f>C22+C24+C26+C28</f>
        <v>893712.73</v>
      </c>
      <c r="D21" s="22">
        <f t="shared" ref="D21:F21" si="9">D22+D24+D26+D28</f>
        <v>1302401</v>
      </c>
      <c r="E21" s="22">
        <f t="shared" si="9"/>
        <v>1297353</v>
      </c>
      <c r="F21" s="22">
        <f t="shared" si="9"/>
        <v>1013452.76</v>
      </c>
      <c r="G21" s="14">
        <f t="shared" si="5"/>
        <v>113.39804458195421</v>
      </c>
      <c r="H21" s="14">
        <f t="shared" si="6"/>
        <v>78.116962769577754</v>
      </c>
    </row>
    <row r="22" spans="2:11" ht="15.75" x14ac:dyDescent="0.25">
      <c r="B22" s="11" t="s">
        <v>21</v>
      </c>
      <c r="C22" s="22">
        <f>C23</f>
        <v>165381.79</v>
      </c>
      <c r="D22" s="22">
        <f t="shared" ref="D22:F22" si="10">D23</f>
        <v>225852</v>
      </c>
      <c r="E22" s="22">
        <f t="shared" si="10"/>
        <v>220804</v>
      </c>
      <c r="F22" s="22">
        <f t="shared" si="10"/>
        <v>196692.64</v>
      </c>
      <c r="G22" s="14">
        <f t="shared" si="5"/>
        <v>118.93246529741879</v>
      </c>
      <c r="H22" s="14">
        <f t="shared" si="6"/>
        <v>89.080197822503223</v>
      </c>
    </row>
    <row r="23" spans="2:11" x14ac:dyDescent="0.2">
      <c r="B23" s="29" t="s">
        <v>22</v>
      </c>
      <c r="C23" s="16">
        <v>165381.79</v>
      </c>
      <c r="D23" s="16">
        <v>225852</v>
      </c>
      <c r="E23" s="16">
        <v>220804</v>
      </c>
      <c r="F23" s="30">
        <v>196692.64</v>
      </c>
      <c r="G23" s="13">
        <f>(F23/C23)*100</f>
        <v>118.93246529741879</v>
      </c>
      <c r="H23" s="13">
        <f t="shared" si="6"/>
        <v>89.080197822503223</v>
      </c>
    </row>
    <row r="24" spans="2:11" ht="15.75" x14ac:dyDescent="0.25">
      <c r="B24" s="11" t="s">
        <v>130</v>
      </c>
      <c r="C24" s="22">
        <f>C25</f>
        <v>727545.22</v>
      </c>
      <c r="D24" s="22">
        <f t="shared" ref="D24:F24" si="11">D25</f>
        <v>1071703</v>
      </c>
      <c r="E24" s="22">
        <f t="shared" si="11"/>
        <v>1071703</v>
      </c>
      <c r="F24" s="22">
        <f t="shared" si="11"/>
        <v>815818.84</v>
      </c>
      <c r="G24" s="14">
        <f t="shared" si="5"/>
        <v>112.13307675913258</v>
      </c>
      <c r="H24" s="14">
        <f t="shared" si="6"/>
        <v>76.123593943471278</v>
      </c>
    </row>
    <row r="25" spans="2:11" ht="30" x14ac:dyDescent="0.2">
      <c r="B25" s="31" t="s">
        <v>131</v>
      </c>
      <c r="C25" s="16">
        <v>727545.22</v>
      </c>
      <c r="D25" s="16">
        <v>1071703</v>
      </c>
      <c r="E25" s="26">
        <v>1071703</v>
      </c>
      <c r="F25" s="30">
        <v>815818.84</v>
      </c>
      <c r="G25" s="13">
        <f t="shared" si="5"/>
        <v>112.13307675913258</v>
      </c>
      <c r="H25" s="13">
        <f t="shared" si="6"/>
        <v>76.123593943471278</v>
      </c>
    </row>
    <row r="26" spans="2:11" ht="15.75" x14ac:dyDescent="0.25">
      <c r="B26" s="11" t="s">
        <v>132</v>
      </c>
      <c r="C26" s="22">
        <f>C27</f>
        <v>785.72</v>
      </c>
      <c r="D26" s="22">
        <f t="shared" ref="D26:F26" si="12">D27</f>
        <v>4182</v>
      </c>
      <c r="E26" s="22">
        <f t="shared" si="12"/>
        <v>4182</v>
      </c>
      <c r="F26" s="22">
        <f t="shared" si="12"/>
        <v>941.28</v>
      </c>
      <c r="G26" s="13">
        <f t="shared" si="5"/>
        <v>119.79840146617116</v>
      </c>
      <c r="H26" s="14">
        <f t="shared" ref="H26" si="13">(F26/E26)*100</f>
        <v>22.507890961262554</v>
      </c>
    </row>
    <row r="27" spans="2:11" x14ac:dyDescent="0.2">
      <c r="B27" s="31" t="s">
        <v>133</v>
      </c>
      <c r="C27" s="16">
        <v>785.72</v>
      </c>
      <c r="D27" s="16">
        <v>4182</v>
      </c>
      <c r="E27" s="26">
        <v>4182</v>
      </c>
      <c r="F27" s="30">
        <v>941.28</v>
      </c>
      <c r="G27" s="13">
        <f t="shared" si="5"/>
        <v>119.79840146617116</v>
      </c>
      <c r="H27" s="13">
        <f t="shared" si="6"/>
        <v>22.507890961262554</v>
      </c>
    </row>
    <row r="28" spans="2:11" ht="15.75" x14ac:dyDescent="0.25">
      <c r="B28" s="11" t="s">
        <v>134</v>
      </c>
      <c r="C28" s="22">
        <f>C29</f>
        <v>0</v>
      </c>
      <c r="D28" s="22">
        <f t="shared" ref="D28:F28" si="14">D29</f>
        <v>664</v>
      </c>
      <c r="E28" s="22">
        <f t="shared" si="14"/>
        <v>664</v>
      </c>
      <c r="F28" s="22">
        <f t="shared" si="14"/>
        <v>0</v>
      </c>
      <c r="G28" s="14"/>
      <c r="H28" s="14"/>
    </row>
    <row r="29" spans="2:11" x14ac:dyDescent="0.2">
      <c r="B29" s="31" t="s">
        <v>135</v>
      </c>
      <c r="C29" s="16">
        <v>0</v>
      </c>
      <c r="D29" s="16">
        <v>664</v>
      </c>
      <c r="E29" s="26">
        <v>664</v>
      </c>
      <c r="F29" s="30">
        <v>0</v>
      </c>
      <c r="G29" s="13"/>
      <c r="H29" s="13"/>
    </row>
    <row r="31" spans="2:11" ht="15" customHeight="1" x14ac:dyDescent="0.2"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2:11" ht="15.75" x14ac:dyDescent="0.2"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2:11" ht="15.75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</row>
  </sheetData>
  <mergeCells count="1">
    <mergeCell ref="B8:H8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9"/>
  <sheetViews>
    <sheetView workbookViewId="0">
      <selection activeCell="F15" sqref="F15"/>
    </sheetView>
  </sheetViews>
  <sheetFormatPr defaultRowHeight="15" x14ac:dyDescent="0.2"/>
  <cols>
    <col min="1" max="1" width="9.140625" style="6"/>
    <col min="2" max="2" width="37.7109375" style="6" customWidth="1"/>
    <col min="3" max="6" width="25.28515625" style="6" customWidth="1"/>
    <col min="7" max="8" width="15.7109375" style="6" customWidth="1"/>
    <col min="9" max="16384" width="9.140625" style="6"/>
  </cols>
  <sheetData>
    <row r="1" spans="1:8" customFormat="1" ht="15.75" x14ac:dyDescent="0.25">
      <c r="A1" s="123" t="s">
        <v>182</v>
      </c>
      <c r="C1" s="124"/>
      <c r="F1" s="125"/>
    </row>
    <row r="2" spans="1:8" customFormat="1" ht="15.75" x14ac:dyDescent="0.25">
      <c r="A2" s="126" t="s">
        <v>183</v>
      </c>
      <c r="B2" s="127"/>
      <c r="C2" s="128"/>
      <c r="F2" s="125"/>
    </row>
    <row r="3" spans="1:8" customFormat="1" ht="15.75" x14ac:dyDescent="0.25">
      <c r="A3" s="129" t="s">
        <v>184</v>
      </c>
      <c r="B3" s="127"/>
      <c r="C3" s="128"/>
      <c r="F3" s="125"/>
    </row>
    <row r="4" spans="1:8" customFormat="1" ht="15.75" x14ac:dyDescent="0.25">
      <c r="A4" s="126" t="s">
        <v>185</v>
      </c>
      <c r="B4" s="127"/>
      <c r="C4" s="128"/>
      <c r="F4" s="125"/>
    </row>
    <row r="6" spans="1:8" ht="15.75" x14ac:dyDescent="0.2">
      <c r="B6" s="4"/>
      <c r="C6" s="4"/>
      <c r="D6" s="4"/>
      <c r="E6" s="4"/>
      <c r="F6" s="1"/>
      <c r="G6" s="1"/>
      <c r="H6" s="1"/>
    </row>
    <row r="7" spans="1:8" ht="15.75" x14ac:dyDescent="0.2">
      <c r="B7" s="141" t="s">
        <v>44</v>
      </c>
      <c r="C7" s="141"/>
      <c r="D7" s="141"/>
      <c r="E7" s="141"/>
      <c r="F7" s="141"/>
      <c r="G7" s="141"/>
      <c r="H7" s="141"/>
    </row>
    <row r="8" spans="1:8" ht="15.75" x14ac:dyDescent="0.2">
      <c r="B8" s="4"/>
      <c r="C8" s="4"/>
      <c r="D8" s="4"/>
      <c r="E8" s="4"/>
      <c r="F8" s="1"/>
      <c r="G8" s="1"/>
      <c r="H8" s="1"/>
    </row>
    <row r="9" spans="1:8" ht="47.25" x14ac:dyDescent="0.2">
      <c r="B9" s="10" t="s">
        <v>8</v>
      </c>
      <c r="C9" s="48" t="s">
        <v>186</v>
      </c>
      <c r="D9" s="48" t="s">
        <v>178</v>
      </c>
      <c r="E9" s="48" t="s">
        <v>179</v>
      </c>
      <c r="F9" s="48" t="s">
        <v>187</v>
      </c>
      <c r="G9" s="10" t="s">
        <v>29</v>
      </c>
      <c r="H9" s="10" t="s">
        <v>29</v>
      </c>
    </row>
    <row r="10" spans="1:8" ht="15.75" x14ac:dyDescent="0.2">
      <c r="B10" s="10">
        <v>1</v>
      </c>
      <c r="C10" s="10">
        <v>2</v>
      </c>
      <c r="D10" s="10">
        <v>3</v>
      </c>
      <c r="E10" s="10">
        <v>4</v>
      </c>
      <c r="F10" s="10">
        <v>5</v>
      </c>
      <c r="G10" s="10" t="s">
        <v>40</v>
      </c>
      <c r="H10" s="10" t="s">
        <v>41</v>
      </c>
    </row>
    <row r="11" spans="1:8" ht="15.75" customHeight="1" x14ac:dyDescent="0.25">
      <c r="B11" s="11" t="s">
        <v>55</v>
      </c>
      <c r="C11" s="12">
        <f>C12</f>
        <v>893712.73</v>
      </c>
      <c r="D11" s="12">
        <f t="shared" ref="D11:F11" si="0">D12</f>
        <v>1302401</v>
      </c>
      <c r="E11" s="12">
        <f t="shared" si="0"/>
        <v>1297353</v>
      </c>
      <c r="F11" s="12">
        <f t="shared" si="0"/>
        <v>1013452.76</v>
      </c>
      <c r="G11" s="14">
        <f t="shared" ref="G11:G15" si="1">(F11/C11)*100</f>
        <v>113.39804458195421</v>
      </c>
      <c r="H11" s="14">
        <f t="shared" ref="H11:H15" si="2">(F11/E11)*100</f>
        <v>78.116962769577754</v>
      </c>
    </row>
    <row r="12" spans="1:8" ht="15.75" customHeight="1" x14ac:dyDescent="0.25">
      <c r="B12" s="11" t="s">
        <v>9</v>
      </c>
      <c r="C12" s="12">
        <f>C13</f>
        <v>893712.73</v>
      </c>
      <c r="D12" s="12">
        <f t="shared" ref="D12:F12" si="3">D13</f>
        <v>1302401</v>
      </c>
      <c r="E12" s="12">
        <f t="shared" si="3"/>
        <v>1297353</v>
      </c>
      <c r="F12" s="12">
        <f t="shared" si="3"/>
        <v>1013452.76</v>
      </c>
      <c r="G12" s="14">
        <f t="shared" si="1"/>
        <v>113.39804458195421</v>
      </c>
      <c r="H12" s="14">
        <f t="shared" si="2"/>
        <v>78.116962769577754</v>
      </c>
    </row>
    <row r="13" spans="1:8" ht="15.75" x14ac:dyDescent="0.25">
      <c r="B13" s="117" t="s">
        <v>136</v>
      </c>
      <c r="C13" s="12">
        <f>C14+C15</f>
        <v>893712.73</v>
      </c>
      <c r="D13" s="12">
        <f t="shared" ref="D13:F13" si="4">D14+D15</f>
        <v>1302401</v>
      </c>
      <c r="E13" s="12">
        <f t="shared" si="4"/>
        <v>1297353</v>
      </c>
      <c r="F13" s="12">
        <f t="shared" si="4"/>
        <v>1013452.76</v>
      </c>
      <c r="G13" s="14">
        <f t="shared" si="1"/>
        <v>113.39804458195421</v>
      </c>
      <c r="H13" s="14">
        <f t="shared" si="2"/>
        <v>78.116962769577754</v>
      </c>
    </row>
    <row r="14" spans="1:8" x14ac:dyDescent="0.2">
      <c r="B14" s="34" t="s">
        <v>137</v>
      </c>
      <c r="C14" s="33">
        <v>727545.22</v>
      </c>
      <c r="D14" s="33">
        <v>1071703</v>
      </c>
      <c r="E14" s="33">
        <v>1071703</v>
      </c>
      <c r="F14" s="19">
        <v>815818.84</v>
      </c>
      <c r="G14" s="13">
        <f t="shared" si="1"/>
        <v>112.13307675913258</v>
      </c>
      <c r="H14" s="13">
        <f t="shared" si="2"/>
        <v>76.123593943471278</v>
      </c>
    </row>
    <row r="15" spans="1:8" x14ac:dyDescent="0.2">
      <c r="B15" s="34" t="s">
        <v>138</v>
      </c>
      <c r="C15" s="33">
        <v>166167.51</v>
      </c>
      <c r="D15" s="33">
        <v>230698</v>
      </c>
      <c r="E15" s="33">
        <v>225650</v>
      </c>
      <c r="F15" s="19">
        <v>197633.92000000001</v>
      </c>
      <c r="G15" s="13">
        <f t="shared" si="1"/>
        <v>118.93655986058886</v>
      </c>
      <c r="H15" s="13">
        <f t="shared" si="2"/>
        <v>87.584276534456023</v>
      </c>
    </row>
    <row r="17" spans="2:8" ht="15.75" x14ac:dyDescent="0.2">
      <c r="B17" s="32"/>
      <c r="C17" s="32"/>
      <c r="D17" s="32"/>
      <c r="E17" s="32"/>
      <c r="F17" s="32"/>
      <c r="G17" s="32"/>
      <c r="H17" s="32"/>
    </row>
    <row r="18" spans="2:8" ht="15.75" x14ac:dyDescent="0.2">
      <c r="B18" s="32"/>
      <c r="C18" s="32"/>
      <c r="D18" s="32"/>
      <c r="E18" s="32"/>
      <c r="F18" s="32"/>
      <c r="G18" s="32"/>
      <c r="H18" s="32"/>
    </row>
    <row r="19" spans="2:8" ht="15.75" x14ac:dyDescent="0.2">
      <c r="B19" s="32"/>
      <c r="C19" s="32"/>
      <c r="D19" s="32"/>
      <c r="E19" s="32"/>
      <c r="F19" s="32"/>
      <c r="G19" s="32"/>
      <c r="H19" s="32"/>
    </row>
  </sheetData>
  <mergeCells count="1">
    <mergeCell ref="B7:H7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L28"/>
  <sheetViews>
    <sheetView workbookViewId="0">
      <selection activeCell="H7" sqref="H7"/>
    </sheetView>
  </sheetViews>
  <sheetFormatPr defaultRowHeight="15" x14ac:dyDescent="0.2"/>
  <cols>
    <col min="1" max="1" width="9.140625" style="6"/>
    <col min="2" max="2" width="7.5703125" style="6" bestFit="1" customWidth="1"/>
    <col min="3" max="3" width="8.5703125" style="6" bestFit="1" customWidth="1"/>
    <col min="4" max="4" width="8.42578125" style="6" customWidth="1"/>
    <col min="5" max="5" width="6.42578125" style="6" bestFit="1" customWidth="1"/>
    <col min="6" max="10" width="25.28515625" style="6" customWidth="1"/>
    <col min="11" max="12" width="15.7109375" style="6" customWidth="1"/>
    <col min="13" max="16384" width="9.140625" style="6"/>
  </cols>
  <sheetData>
    <row r="2" spans="1:12" ht="18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75" customHeight="1" x14ac:dyDescent="0.2">
      <c r="B3" s="141" t="s">
        <v>13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2" customFormat="1" ht="15.75" x14ac:dyDescent="0.25">
      <c r="A4" s="123" t="s">
        <v>182</v>
      </c>
      <c r="C4" s="124"/>
      <c r="F4" s="125"/>
    </row>
    <row r="5" spans="1:12" customFormat="1" ht="15.75" x14ac:dyDescent="0.25">
      <c r="A5" s="126" t="s">
        <v>183</v>
      </c>
      <c r="B5" s="127"/>
      <c r="C5" s="128"/>
      <c r="F5" s="125"/>
    </row>
    <row r="6" spans="1:12" customFormat="1" ht="15.75" x14ac:dyDescent="0.25">
      <c r="A6" s="129" t="s">
        <v>184</v>
      </c>
      <c r="B6" s="127"/>
      <c r="C6" s="128"/>
      <c r="F6" s="125"/>
    </row>
    <row r="7" spans="1:12" customFormat="1" ht="15.75" x14ac:dyDescent="0.25">
      <c r="A7" s="126" t="s">
        <v>185</v>
      </c>
      <c r="B7" s="127"/>
      <c r="C7" s="128"/>
      <c r="F7" s="125"/>
    </row>
    <row r="8" spans="1:12" ht="15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15.75" x14ac:dyDescent="0.2">
      <c r="B9" s="4"/>
      <c r="C9" s="4"/>
      <c r="D9" s="4"/>
      <c r="E9" s="4"/>
      <c r="F9" s="4"/>
      <c r="G9" s="4"/>
      <c r="H9" s="4"/>
      <c r="I9" s="4"/>
      <c r="J9" s="1"/>
      <c r="K9" s="1"/>
      <c r="L9" s="1"/>
    </row>
    <row r="10" spans="1:12" ht="18" customHeight="1" x14ac:dyDescent="0.2">
      <c r="B10" s="141" t="s">
        <v>60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</row>
    <row r="11" spans="1:12" ht="15.75" customHeight="1" x14ac:dyDescent="0.2">
      <c r="B11" s="141" t="s">
        <v>45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</row>
    <row r="12" spans="1:12" ht="15.75" x14ac:dyDescent="0.2">
      <c r="B12" s="4"/>
      <c r="C12" s="4"/>
      <c r="D12" s="4"/>
      <c r="E12" s="4"/>
      <c r="F12" s="4"/>
      <c r="G12" s="4"/>
      <c r="H12" s="4"/>
      <c r="I12" s="4"/>
      <c r="J12" s="1"/>
      <c r="K12" s="1"/>
      <c r="L12" s="1"/>
    </row>
    <row r="13" spans="1:12" ht="47.25" x14ac:dyDescent="0.2">
      <c r="B13" s="153" t="s">
        <v>8</v>
      </c>
      <c r="C13" s="154"/>
      <c r="D13" s="154"/>
      <c r="E13" s="154"/>
      <c r="F13" s="155"/>
      <c r="G13" s="48" t="s">
        <v>186</v>
      </c>
      <c r="H13" s="48" t="s">
        <v>178</v>
      </c>
      <c r="I13" s="48" t="s">
        <v>179</v>
      </c>
      <c r="J13" s="48" t="s">
        <v>187</v>
      </c>
      <c r="K13" s="35" t="s">
        <v>29</v>
      </c>
      <c r="L13" s="35" t="s">
        <v>57</v>
      </c>
    </row>
    <row r="14" spans="1:12" ht="15.75" x14ac:dyDescent="0.2">
      <c r="B14" s="153">
        <v>1</v>
      </c>
      <c r="C14" s="154"/>
      <c r="D14" s="154"/>
      <c r="E14" s="154"/>
      <c r="F14" s="155"/>
      <c r="G14" s="35">
        <v>2</v>
      </c>
      <c r="H14" s="35">
        <v>3</v>
      </c>
      <c r="I14" s="35">
        <v>4</v>
      </c>
      <c r="J14" s="35">
        <v>5</v>
      </c>
      <c r="K14" s="35" t="s">
        <v>40</v>
      </c>
      <c r="L14" s="35" t="s">
        <v>41</v>
      </c>
    </row>
    <row r="15" spans="1:12" ht="31.5" x14ac:dyDescent="0.2">
      <c r="B15" s="11">
        <v>8</v>
      </c>
      <c r="C15" s="11"/>
      <c r="D15" s="11"/>
      <c r="E15" s="11"/>
      <c r="F15" s="11" t="s">
        <v>10</v>
      </c>
      <c r="G15" s="36"/>
      <c r="H15" s="36"/>
      <c r="I15" s="36"/>
      <c r="J15" s="37"/>
      <c r="K15" s="37"/>
      <c r="L15" s="37"/>
    </row>
    <row r="16" spans="1:12" ht="15.75" x14ac:dyDescent="0.2">
      <c r="B16" s="11"/>
      <c r="C16" s="15">
        <v>84</v>
      </c>
      <c r="D16" s="15"/>
      <c r="E16" s="15"/>
      <c r="F16" s="15" t="s">
        <v>15</v>
      </c>
      <c r="G16" s="36"/>
      <c r="H16" s="36"/>
      <c r="I16" s="36"/>
      <c r="J16" s="37"/>
      <c r="K16" s="37"/>
      <c r="L16" s="37"/>
    </row>
    <row r="17" spans="2:12" ht="90" x14ac:dyDescent="0.2">
      <c r="B17" s="17"/>
      <c r="C17" s="17"/>
      <c r="D17" s="17">
        <v>841</v>
      </c>
      <c r="E17" s="17"/>
      <c r="F17" s="18" t="s">
        <v>46</v>
      </c>
      <c r="G17" s="36"/>
      <c r="H17" s="36"/>
      <c r="I17" s="36"/>
      <c r="J17" s="37"/>
      <c r="K17" s="37"/>
      <c r="L17" s="37"/>
    </row>
    <row r="18" spans="2:12" ht="45" x14ac:dyDescent="0.2">
      <c r="B18" s="17"/>
      <c r="C18" s="17"/>
      <c r="D18" s="17"/>
      <c r="E18" s="17">
        <v>8413</v>
      </c>
      <c r="F18" s="18" t="s">
        <v>47</v>
      </c>
      <c r="G18" s="36"/>
      <c r="H18" s="36"/>
      <c r="I18" s="36"/>
      <c r="J18" s="37"/>
      <c r="K18" s="37"/>
      <c r="L18" s="37"/>
    </row>
    <row r="19" spans="2:12" x14ac:dyDescent="0.2">
      <c r="B19" s="17"/>
      <c r="C19" s="17"/>
      <c r="D19" s="17"/>
      <c r="E19" s="38" t="s">
        <v>24</v>
      </c>
      <c r="F19" s="39"/>
      <c r="G19" s="36"/>
      <c r="H19" s="36"/>
      <c r="I19" s="36"/>
      <c r="J19" s="37"/>
      <c r="K19" s="37"/>
      <c r="L19" s="37"/>
    </row>
    <row r="20" spans="2:12" ht="47.25" x14ac:dyDescent="0.2">
      <c r="B20" s="23">
        <v>5</v>
      </c>
      <c r="C20" s="23"/>
      <c r="D20" s="23"/>
      <c r="E20" s="23"/>
      <c r="F20" s="24" t="s">
        <v>11</v>
      </c>
      <c r="G20" s="36"/>
      <c r="H20" s="36"/>
      <c r="I20" s="36"/>
      <c r="J20" s="37"/>
      <c r="K20" s="37"/>
      <c r="L20" s="37"/>
    </row>
    <row r="21" spans="2:12" ht="45" x14ac:dyDescent="0.2">
      <c r="B21" s="15"/>
      <c r="C21" s="15">
        <v>54</v>
      </c>
      <c r="D21" s="15"/>
      <c r="E21" s="15"/>
      <c r="F21" s="25" t="s">
        <v>16</v>
      </c>
      <c r="G21" s="36"/>
      <c r="H21" s="36"/>
      <c r="I21" s="40"/>
      <c r="J21" s="37"/>
      <c r="K21" s="37"/>
      <c r="L21" s="37"/>
    </row>
    <row r="22" spans="2:12" ht="105" x14ac:dyDescent="0.2">
      <c r="B22" s="15"/>
      <c r="C22" s="15"/>
      <c r="D22" s="15">
        <v>541</v>
      </c>
      <c r="E22" s="18"/>
      <c r="F22" s="18" t="s">
        <v>48</v>
      </c>
      <c r="G22" s="36"/>
      <c r="H22" s="36"/>
      <c r="I22" s="40"/>
      <c r="J22" s="37"/>
      <c r="K22" s="37"/>
      <c r="L22" s="37"/>
    </row>
    <row r="23" spans="2:12" ht="60" x14ac:dyDescent="0.2">
      <c r="B23" s="15"/>
      <c r="C23" s="15"/>
      <c r="D23" s="15"/>
      <c r="E23" s="18">
        <v>5413</v>
      </c>
      <c r="F23" s="18" t="s">
        <v>49</v>
      </c>
      <c r="G23" s="36"/>
      <c r="H23" s="36"/>
      <c r="I23" s="40"/>
      <c r="J23" s="37"/>
      <c r="K23" s="37"/>
      <c r="L23" s="37"/>
    </row>
    <row r="24" spans="2:12" ht="15.75" x14ac:dyDescent="0.2">
      <c r="B24" s="34"/>
      <c r="C24" s="23"/>
      <c r="D24" s="23"/>
      <c r="E24" s="23"/>
      <c r="F24" s="24" t="s">
        <v>24</v>
      </c>
      <c r="G24" s="36"/>
      <c r="H24" s="36"/>
      <c r="I24" s="36"/>
      <c r="J24" s="37"/>
      <c r="K24" s="37"/>
      <c r="L24" s="37"/>
    </row>
    <row r="26" spans="2:12" ht="15.75" x14ac:dyDescent="0.2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2:12" ht="15.75" x14ac:dyDescent="0.2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2:12" ht="15.75" x14ac:dyDescent="0.2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</row>
  </sheetData>
  <mergeCells count="5">
    <mergeCell ref="B13:F13"/>
    <mergeCell ref="B14:F14"/>
    <mergeCell ref="B3:L3"/>
    <mergeCell ref="B10:L10"/>
    <mergeCell ref="B11:L11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4"/>
  <sheetViews>
    <sheetView workbookViewId="0">
      <selection activeCell="G3" sqref="G3"/>
    </sheetView>
  </sheetViews>
  <sheetFormatPr defaultRowHeight="15" x14ac:dyDescent="0.2"/>
  <cols>
    <col min="1" max="1" width="9.140625" style="6"/>
    <col min="2" max="2" width="37.7109375" style="6" customWidth="1"/>
    <col min="3" max="6" width="25.28515625" style="6" customWidth="1"/>
    <col min="7" max="8" width="15.7109375" style="6" customWidth="1"/>
    <col min="9" max="16384" width="9.140625" style="6"/>
  </cols>
  <sheetData>
    <row r="1" spans="1:8" customFormat="1" ht="15.75" x14ac:dyDescent="0.25">
      <c r="A1" s="123" t="s">
        <v>182</v>
      </c>
      <c r="C1" s="124"/>
      <c r="F1" s="125"/>
    </row>
    <row r="2" spans="1:8" customFormat="1" ht="15.75" x14ac:dyDescent="0.25">
      <c r="A2" s="126" t="s">
        <v>183</v>
      </c>
      <c r="B2" s="127"/>
      <c r="C2" s="128"/>
      <c r="F2" s="125"/>
    </row>
    <row r="3" spans="1:8" customFormat="1" ht="15.75" x14ac:dyDescent="0.25">
      <c r="A3" s="129" t="s">
        <v>184</v>
      </c>
      <c r="B3" s="127"/>
      <c r="C3" s="128"/>
      <c r="F3" s="125"/>
    </row>
    <row r="4" spans="1:8" customFormat="1" ht="15.75" x14ac:dyDescent="0.25">
      <c r="A4" s="126" t="s">
        <v>185</v>
      </c>
      <c r="B4" s="127"/>
      <c r="C4" s="128"/>
      <c r="F4" s="125"/>
    </row>
    <row r="7" spans="1:8" ht="15.75" x14ac:dyDescent="0.2">
      <c r="B7" s="4"/>
      <c r="C7" s="4"/>
      <c r="D7" s="4"/>
      <c r="E7" s="4"/>
      <c r="F7" s="1"/>
      <c r="G7" s="1"/>
      <c r="H7" s="1"/>
    </row>
    <row r="8" spans="1:8" ht="15.75" customHeight="1" x14ac:dyDescent="0.2">
      <c r="B8" s="141" t="s">
        <v>50</v>
      </c>
      <c r="C8" s="141"/>
      <c r="D8" s="141"/>
      <c r="E8" s="141"/>
      <c r="F8" s="141"/>
      <c r="G8" s="141"/>
      <c r="H8" s="141"/>
    </row>
    <row r="9" spans="1:8" ht="15.75" x14ac:dyDescent="0.2">
      <c r="B9" s="4"/>
      <c r="C9" s="4"/>
      <c r="D9" s="4"/>
      <c r="E9" s="4"/>
      <c r="F9" s="1"/>
      <c r="G9" s="1"/>
      <c r="H9" s="1"/>
    </row>
    <row r="10" spans="1:8" ht="47.25" x14ac:dyDescent="0.2">
      <c r="B10" s="10" t="s">
        <v>8</v>
      </c>
      <c r="C10" s="48" t="s">
        <v>186</v>
      </c>
      <c r="D10" s="48" t="s">
        <v>178</v>
      </c>
      <c r="E10" s="48" t="s">
        <v>179</v>
      </c>
      <c r="F10" s="48" t="s">
        <v>187</v>
      </c>
      <c r="G10" s="10" t="s">
        <v>29</v>
      </c>
      <c r="H10" s="10" t="s">
        <v>29</v>
      </c>
    </row>
    <row r="11" spans="1:8" ht="15.75" x14ac:dyDescent="0.2">
      <c r="B11" s="10">
        <v>1</v>
      </c>
      <c r="C11" s="10">
        <v>2</v>
      </c>
      <c r="D11" s="10">
        <v>3</v>
      </c>
      <c r="E11" s="10">
        <v>4</v>
      </c>
      <c r="F11" s="10">
        <v>5</v>
      </c>
      <c r="G11" s="10" t="s">
        <v>40</v>
      </c>
      <c r="H11" s="10" t="s">
        <v>41</v>
      </c>
    </row>
    <row r="12" spans="1:8" ht="15.75" x14ac:dyDescent="0.2">
      <c r="B12" s="11" t="s">
        <v>52</v>
      </c>
      <c r="C12" s="36"/>
      <c r="D12" s="36"/>
      <c r="E12" s="40"/>
      <c r="F12" s="37"/>
      <c r="G12" s="37"/>
      <c r="H12" s="37"/>
    </row>
    <row r="13" spans="1:8" ht="15.75" x14ac:dyDescent="0.2">
      <c r="B13" s="11" t="s">
        <v>21</v>
      </c>
      <c r="C13" s="36"/>
      <c r="D13" s="36"/>
      <c r="E13" s="36"/>
      <c r="F13" s="37"/>
      <c r="G13" s="37"/>
      <c r="H13" s="37"/>
    </row>
    <row r="14" spans="1:8" x14ac:dyDescent="0.2">
      <c r="B14" s="41" t="s">
        <v>22</v>
      </c>
      <c r="C14" s="36"/>
      <c r="D14" s="36"/>
      <c r="E14" s="36"/>
      <c r="F14" s="37"/>
      <c r="G14" s="37"/>
      <c r="H14" s="37"/>
    </row>
    <row r="15" spans="1:8" x14ac:dyDescent="0.2">
      <c r="B15" s="42" t="s">
        <v>23</v>
      </c>
      <c r="C15" s="36"/>
      <c r="D15" s="36"/>
      <c r="E15" s="36"/>
      <c r="F15" s="37"/>
      <c r="G15" s="37"/>
      <c r="H15" s="37"/>
    </row>
    <row r="16" spans="1:8" x14ac:dyDescent="0.2">
      <c r="B16" s="42" t="s">
        <v>24</v>
      </c>
      <c r="C16" s="36"/>
      <c r="D16" s="36"/>
      <c r="E16" s="36"/>
      <c r="F16" s="37"/>
      <c r="G16" s="37"/>
      <c r="H16" s="37"/>
    </row>
    <row r="17" spans="2:8" ht="15.75" x14ac:dyDescent="0.2">
      <c r="B17" s="11" t="s">
        <v>25</v>
      </c>
      <c r="C17" s="36"/>
      <c r="D17" s="36"/>
      <c r="E17" s="40"/>
      <c r="F17" s="37"/>
      <c r="G17" s="37"/>
      <c r="H17" s="37"/>
    </row>
    <row r="18" spans="2:8" ht="30" x14ac:dyDescent="0.2">
      <c r="B18" s="43" t="s">
        <v>26</v>
      </c>
      <c r="C18" s="36"/>
      <c r="D18" s="36"/>
      <c r="E18" s="40"/>
      <c r="F18" s="37"/>
      <c r="G18" s="37"/>
      <c r="H18" s="37"/>
    </row>
    <row r="19" spans="2:8" ht="15.75" x14ac:dyDescent="0.2">
      <c r="B19" s="11" t="s">
        <v>27</v>
      </c>
      <c r="C19" s="36"/>
      <c r="D19" s="36"/>
      <c r="E19" s="40"/>
      <c r="F19" s="37"/>
      <c r="G19" s="37"/>
      <c r="H19" s="37"/>
    </row>
    <row r="20" spans="2:8" x14ac:dyDescent="0.2">
      <c r="B20" s="43" t="s">
        <v>28</v>
      </c>
      <c r="C20" s="36"/>
      <c r="D20" s="36"/>
      <c r="E20" s="40"/>
      <c r="F20" s="37"/>
      <c r="G20" s="37"/>
      <c r="H20" s="37"/>
    </row>
    <row r="21" spans="2:8" x14ac:dyDescent="0.2">
      <c r="B21" s="15" t="s">
        <v>18</v>
      </c>
      <c r="C21" s="36"/>
      <c r="D21" s="36"/>
      <c r="E21" s="40"/>
      <c r="F21" s="37"/>
      <c r="G21" s="37"/>
      <c r="H21" s="37"/>
    </row>
    <row r="22" spans="2:8" x14ac:dyDescent="0.2">
      <c r="B22" s="43"/>
      <c r="C22" s="36"/>
      <c r="D22" s="36"/>
      <c r="E22" s="40"/>
      <c r="F22" s="37"/>
      <c r="G22" s="37"/>
      <c r="H22" s="37"/>
    </row>
    <row r="23" spans="2:8" ht="15.75" customHeight="1" x14ac:dyDescent="0.2">
      <c r="B23" s="11" t="s">
        <v>53</v>
      </c>
      <c r="C23" s="36"/>
      <c r="D23" s="36"/>
      <c r="E23" s="40"/>
      <c r="F23" s="37"/>
      <c r="G23" s="37"/>
      <c r="H23" s="37"/>
    </row>
    <row r="24" spans="2:8" ht="15.75" customHeight="1" x14ac:dyDescent="0.2">
      <c r="B24" s="11" t="s">
        <v>21</v>
      </c>
      <c r="C24" s="36"/>
      <c r="D24" s="36"/>
      <c r="E24" s="36"/>
      <c r="F24" s="37"/>
      <c r="G24" s="37"/>
      <c r="H24" s="37"/>
    </row>
    <row r="25" spans="2:8" x14ac:dyDescent="0.2">
      <c r="B25" s="41" t="s">
        <v>22</v>
      </c>
      <c r="C25" s="36"/>
      <c r="D25" s="36"/>
      <c r="E25" s="36"/>
      <c r="F25" s="37"/>
      <c r="G25" s="37"/>
      <c r="H25" s="37"/>
    </row>
    <row r="26" spans="2:8" x14ac:dyDescent="0.2">
      <c r="B26" s="42" t="s">
        <v>23</v>
      </c>
      <c r="C26" s="36"/>
      <c r="D26" s="36"/>
      <c r="E26" s="36"/>
      <c r="F26" s="37"/>
      <c r="G26" s="37"/>
      <c r="H26" s="37"/>
    </row>
    <row r="27" spans="2:8" x14ac:dyDescent="0.2">
      <c r="B27" s="42" t="s">
        <v>24</v>
      </c>
      <c r="C27" s="36"/>
      <c r="D27" s="36"/>
      <c r="E27" s="36"/>
      <c r="F27" s="37"/>
      <c r="G27" s="37"/>
      <c r="H27" s="37"/>
    </row>
    <row r="28" spans="2:8" ht="15.75" x14ac:dyDescent="0.2">
      <c r="B28" s="11" t="s">
        <v>25</v>
      </c>
      <c r="C28" s="36"/>
      <c r="D28" s="36"/>
      <c r="E28" s="40"/>
      <c r="F28" s="37"/>
      <c r="G28" s="37"/>
      <c r="H28" s="37"/>
    </row>
    <row r="29" spans="2:8" ht="30" x14ac:dyDescent="0.2">
      <c r="B29" s="43" t="s">
        <v>26</v>
      </c>
      <c r="C29" s="36"/>
      <c r="D29" s="36"/>
      <c r="E29" s="40"/>
      <c r="F29" s="37"/>
      <c r="G29" s="37"/>
      <c r="H29" s="37"/>
    </row>
    <row r="30" spans="2:8" ht="15.75" x14ac:dyDescent="0.2">
      <c r="B30" s="11" t="s">
        <v>27</v>
      </c>
      <c r="C30" s="36"/>
      <c r="D30" s="36"/>
      <c r="E30" s="40"/>
      <c r="F30" s="37"/>
      <c r="G30" s="37"/>
      <c r="H30" s="37"/>
    </row>
    <row r="31" spans="2:8" x14ac:dyDescent="0.2">
      <c r="B31" s="43" t="s">
        <v>28</v>
      </c>
      <c r="C31" s="36"/>
      <c r="D31" s="36"/>
      <c r="E31" s="40"/>
      <c r="F31" s="37"/>
      <c r="G31" s="37"/>
      <c r="H31" s="37"/>
    </row>
    <row r="32" spans="2:8" x14ac:dyDescent="0.2">
      <c r="B32" s="15" t="s">
        <v>18</v>
      </c>
      <c r="C32" s="36"/>
      <c r="D32" s="36"/>
      <c r="E32" s="40"/>
      <c r="F32" s="37"/>
      <c r="G32" s="37"/>
      <c r="H32" s="37"/>
    </row>
    <row r="34" spans="2:8" ht="15.75" x14ac:dyDescent="0.2">
      <c r="B34" s="32"/>
      <c r="C34" s="32"/>
      <c r="D34" s="32"/>
      <c r="E34" s="32"/>
      <c r="F34" s="32"/>
      <c r="G34" s="32"/>
      <c r="H34" s="32"/>
    </row>
  </sheetData>
  <mergeCells count="1">
    <mergeCell ref="B8:H8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7"/>
  <sheetViews>
    <sheetView tabSelected="1" zoomScaleNormal="100" workbookViewId="0">
      <selection activeCell="B7" sqref="B7:I7"/>
    </sheetView>
  </sheetViews>
  <sheetFormatPr defaultRowHeight="15" x14ac:dyDescent="0.2"/>
  <cols>
    <col min="1" max="1" width="9.140625" style="6"/>
    <col min="2" max="2" width="7.42578125" style="6" bestFit="1" customWidth="1"/>
    <col min="3" max="3" width="8.42578125" style="6" bestFit="1" customWidth="1"/>
    <col min="4" max="4" width="25.42578125" style="6" customWidth="1"/>
    <col min="5" max="5" width="39" style="6" customWidth="1"/>
    <col min="6" max="8" width="24.28515625" style="6" customWidth="1"/>
    <col min="9" max="9" width="15.7109375" style="6" customWidth="1"/>
    <col min="10" max="10" width="24.28515625" style="6" customWidth="1"/>
    <col min="11" max="16384" width="9.140625" style="6"/>
  </cols>
  <sheetData>
    <row r="1" spans="1:10" customFormat="1" ht="15.75" x14ac:dyDescent="0.25">
      <c r="A1" s="123" t="s">
        <v>182</v>
      </c>
      <c r="C1" s="124"/>
      <c r="F1" s="125"/>
    </row>
    <row r="2" spans="1:10" customFormat="1" ht="15.75" x14ac:dyDescent="0.25">
      <c r="A2" s="126" t="s">
        <v>183</v>
      </c>
      <c r="B2" s="127"/>
      <c r="C2" s="128"/>
      <c r="F2" s="125"/>
    </row>
    <row r="3" spans="1:10" customFormat="1" ht="15.75" x14ac:dyDescent="0.25">
      <c r="A3" s="129" t="s">
        <v>184</v>
      </c>
      <c r="B3" s="127"/>
      <c r="C3" s="128"/>
      <c r="F3" s="125"/>
    </row>
    <row r="4" spans="1:10" customFormat="1" ht="15.75" x14ac:dyDescent="0.25">
      <c r="A4" s="126" t="s">
        <v>185</v>
      </c>
      <c r="B4" s="127"/>
      <c r="C4" s="128"/>
      <c r="F4" s="125"/>
    </row>
    <row r="6" spans="1:10" ht="15.75" x14ac:dyDescent="0.2">
      <c r="B6" s="4"/>
      <c r="C6" s="4"/>
      <c r="D6" s="4"/>
      <c r="E6" s="4"/>
      <c r="F6" s="4"/>
      <c r="G6" s="4"/>
      <c r="H6" s="4"/>
      <c r="I6" s="1"/>
      <c r="J6" s="1"/>
    </row>
    <row r="7" spans="1:10" ht="18" customHeight="1" x14ac:dyDescent="0.2">
      <c r="B7" s="141" t="s">
        <v>12</v>
      </c>
      <c r="C7" s="141"/>
      <c r="D7" s="141"/>
      <c r="E7" s="141"/>
      <c r="F7" s="141"/>
      <c r="G7" s="141"/>
      <c r="H7" s="141"/>
      <c r="I7" s="141"/>
      <c r="J7" s="8"/>
    </row>
    <row r="8" spans="1:10" ht="15.75" x14ac:dyDescent="0.2">
      <c r="B8" s="4"/>
      <c r="C8" s="4"/>
      <c r="D8" s="4"/>
      <c r="E8" s="4"/>
      <c r="F8" s="4"/>
      <c r="G8" s="4"/>
      <c r="H8" s="4"/>
      <c r="I8" s="1"/>
      <c r="J8" s="1"/>
    </row>
    <row r="9" spans="1:10" ht="15.75" x14ac:dyDescent="0.25">
      <c r="B9" s="160" t="s">
        <v>62</v>
      </c>
      <c r="C9" s="160"/>
      <c r="D9" s="160"/>
      <c r="E9" s="160"/>
      <c r="F9" s="160"/>
      <c r="G9" s="160"/>
      <c r="H9" s="160"/>
      <c r="I9" s="160"/>
    </row>
    <row r="10" spans="1:10" ht="15.75" x14ac:dyDescent="0.2">
      <c r="B10" s="4"/>
      <c r="C10" s="4"/>
      <c r="D10" s="4"/>
      <c r="E10" s="4"/>
      <c r="F10" s="4"/>
      <c r="G10" s="4"/>
      <c r="H10" s="4"/>
      <c r="I10" s="1"/>
    </row>
    <row r="11" spans="1:10" ht="31.5" x14ac:dyDescent="0.2">
      <c r="B11" s="153" t="s">
        <v>8</v>
      </c>
      <c r="C11" s="154"/>
      <c r="D11" s="154"/>
      <c r="E11" s="155"/>
      <c r="F11" s="10" t="s">
        <v>178</v>
      </c>
      <c r="G11" s="10" t="s">
        <v>179</v>
      </c>
      <c r="H11" s="10" t="s">
        <v>188</v>
      </c>
      <c r="I11" s="10" t="s">
        <v>29</v>
      </c>
    </row>
    <row r="12" spans="1:10" ht="15.75" x14ac:dyDescent="0.2">
      <c r="B12" s="153">
        <v>1</v>
      </c>
      <c r="C12" s="154"/>
      <c r="D12" s="154"/>
      <c r="E12" s="155"/>
      <c r="F12" s="10">
        <v>2</v>
      </c>
      <c r="G12" s="10">
        <v>3</v>
      </c>
      <c r="H12" s="10">
        <v>4</v>
      </c>
      <c r="I12" s="10" t="s">
        <v>51</v>
      </c>
    </row>
    <row r="13" spans="1:10" s="44" customFormat="1" ht="30" customHeight="1" x14ac:dyDescent="0.25">
      <c r="B13" s="161">
        <v>33634</v>
      </c>
      <c r="C13" s="162"/>
      <c r="D13" s="163"/>
      <c r="E13" s="76" t="s">
        <v>139</v>
      </c>
      <c r="F13" s="103">
        <f>F16</f>
        <v>1302401</v>
      </c>
      <c r="G13" s="103">
        <f t="shared" ref="G13:H13" si="0">G16</f>
        <v>1297353</v>
      </c>
      <c r="H13" s="103">
        <f t="shared" si="0"/>
        <v>1013452.76</v>
      </c>
      <c r="I13" s="104">
        <f>(H13/G13)*100</f>
        <v>78.116962769577754</v>
      </c>
    </row>
    <row r="14" spans="1:10" s="44" customFormat="1" ht="30" customHeight="1" x14ac:dyDescent="0.25">
      <c r="B14" s="115">
        <v>33</v>
      </c>
      <c r="C14" s="116"/>
      <c r="D14" s="76"/>
      <c r="E14" s="76" t="s">
        <v>180</v>
      </c>
      <c r="F14" s="103">
        <f>F15</f>
        <v>1302401</v>
      </c>
      <c r="G14" s="103">
        <f t="shared" ref="G14:I14" si="1">G15</f>
        <v>1297353</v>
      </c>
      <c r="H14" s="103">
        <f t="shared" si="1"/>
        <v>1013452.76</v>
      </c>
      <c r="I14" s="103">
        <f t="shared" si="1"/>
        <v>78.116962769577754</v>
      </c>
    </row>
    <row r="15" spans="1:10" s="44" customFormat="1" ht="30" customHeight="1" x14ac:dyDescent="0.25">
      <c r="B15" s="161">
        <v>3301</v>
      </c>
      <c r="C15" s="162"/>
      <c r="D15" s="163"/>
      <c r="E15" s="76" t="s">
        <v>144</v>
      </c>
      <c r="F15" s="103">
        <f>F16</f>
        <v>1302401</v>
      </c>
      <c r="G15" s="103">
        <f t="shared" ref="G15:H15" si="2">G16</f>
        <v>1297353</v>
      </c>
      <c r="H15" s="103">
        <f t="shared" si="2"/>
        <v>1013452.76</v>
      </c>
      <c r="I15" s="104">
        <f t="shared" ref="I15:I17" si="3">(H15/G15)*100</f>
        <v>78.116962769577754</v>
      </c>
    </row>
    <row r="16" spans="1:10" s="44" customFormat="1" ht="30" customHeight="1" x14ac:dyDescent="0.25">
      <c r="B16" s="161" t="s">
        <v>181</v>
      </c>
      <c r="C16" s="162"/>
      <c r="D16" s="163"/>
      <c r="E16" s="76" t="s">
        <v>145</v>
      </c>
      <c r="F16" s="103">
        <f>F17+F74</f>
        <v>1302401</v>
      </c>
      <c r="G16" s="103">
        <f>G17+G74</f>
        <v>1297353</v>
      </c>
      <c r="H16" s="103">
        <f>H17+H74</f>
        <v>1013452.76</v>
      </c>
      <c r="I16" s="104">
        <f t="shared" si="3"/>
        <v>78.116962769577754</v>
      </c>
    </row>
    <row r="17" spans="2:9" s="44" customFormat="1" ht="30" customHeight="1" x14ac:dyDescent="0.25">
      <c r="B17" s="164">
        <v>1040</v>
      </c>
      <c r="C17" s="165"/>
      <c r="D17" s="166"/>
      <c r="E17" s="76" t="s">
        <v>146</v>
      </c>
      <c r="F17" s="103">
        <f>F18+F61+F69</f>
        <v>230698</v>
      </c>
      <c r="G17" s="103">
        <f>G18+G61+G69</f>
        <v>225650</v>
      </c>
      <c r="H17" s="103">
        <f>H18+H61+H69</f>
        <v>197633.91999999998</v>
      </c>
      <c r="I17" s="104">
        <f t="shared" si="3"/>
        <v>87.584276534456009</v>
      </c>
    </row>
    <row r="18" spans="2:9" s="44" customFormat="1" ht="30" customHeight="1" x14ac:dyDescent="0.25">
      <c r="B18" s="157">
        <v>11</v>
      </c>
      <c r="C18" s="158"/>
      <c r="D18" s="159"/>
      <c r="E18" s="99" t="s">
        <v>140</v>
      </c>
      <c r="F18" s="105">
        <f>F19+F54</f>
        <v>225852</v>
      </c>
      <c r="G18" s="105">
        <f t="shared" ref="G18:H18" si="4">G19+G54</f>
        <v>220804</v>
      </c>
      <c r="H18" s="105">
        <f t="shared" si="4"/>
        <v>196692.63999999998</v>
      </c>
      <c r="I18" s="106">
        <f t="shared" ref="I18:I76" si="5">(H18/G18)*100</f>
        <v>89.080197822503209</v>
      </c>
    </row>
    <row r="19" spans="2:9" ht="30" customHeight="1" x14ac:dyDescent="0.2">
      <c r="B19" s="86"/>
      <c r="C19" s="87">
        <v>3</v>
      </c>
      <c r="D19" s="88"/>
      <c r="E19" s="84" t="s">
        <v>4</v>
      </c>
      <c r="F19" s="107">
        <f>F20+F28+F51</f>
        <v>221207</v>
      </c>
      <c r="G19" s="107">
        <f t="shared" ref="G19:H19" si="6">G20+G28+G51</f>
        <v>216324</v>
      </c>
      <c r="H19" s="107">
        <f t="shared" si="6"/>
        <v>193292.99999999997</v>
      </c>
      <c r="I19" s="108">
        <f t="shared" si="5"/>
        <v>89.353469795307035</v>
      </c>
    </row>
    <row r="20" spans="2:9" ht="30" customHeight="1" x14ac:dyDescent="0.2">
      <c r="B20" s="89"/>
      <c r="C20" s="90">
        <v>31</v>
      </c>
      <c r="D20" s="91"/>
      <c r="E20" s="74" t="s">
        <v>5</v>
      </c>
      <c r="F20" s="70">
        <f>SUM(F21,F24,F26)</f>
        <v>133663</v>
      </c>
      <c r="G20" s="70">
        <f t="shared" ref="G20:H20" si="7">SUM(G21,G24,G26)</f>
        <v>132119</v>
      </c>
      <c r="H20" s="70">
        <f t="shared" si="7"/>
        <v>132117.32999999999</v>
      </c>
      <c r="I20" s="70">
        <f t="shared" ref="I20:I28" si="8">(H20/G20)*100</f>
        <v>99.998735988010807</v>
      </c>
    </row>
    <row r="21" spans="2:9" ht="30" customHeight="1" x14ac:dyDescent="0.2">
      <c r="B21" s="92"/>
      <c r="C21" s="80">
        <v>311</v>
      </c>
      <c r="D21" s="81"/>
      <c r="E21" s="74" t="s">
        <v>148</v>
      </c>
      <c r="F21" s="70">
        <f>SUM(F22:F23)</f>
        <v>111876</v>
      </c>
      <c r="G21" s="70">
        <f t="shared" ref="G21:H21" si="9">SUM(G22:G23)</f>
        <v>110933</v>
      </c>
      <c r="H21" s="70">
        <f t="shared" si="9"/>
        <v>110932.14</v>
      </c>
      <c r="I21" s="70"/>
    </row>
    <row r="22" spans="2:9" ht="30" customHeight="1" x14ac:dyDescent="0.2">
      <c r="B22" s="173">
        <v>3111</v>
      </c>
      <c r="C22" s="174"/>
      <c r="D22" s="175"/>
      <c r="E22" s="69" t="s">
        <v>37</v>
      </c>
      <c r="F22" s="70">
        <v>111212</v>
      </c>
      <c r="G22" s="70">
        <v>110470</v>
      </c>
      <c r="H22" s="70">
        <v>110469.53</v>
      </c>
      <c r="I22" s="70"/>
    </row>
    <row r="23" spans="2:9" ht="30" customHeight="1" x14ac:dyDescent="0.2">
      <c r="B23" s="167">
        <v>3113</v>
      </c>
      <c r="C23" s="168"/>
      <c r="D23" s="169"/>
      <c r="E23" s="69" t="s">
        <v>80</v>
      </c>
      <c r="F23" s="70">
        <v>664</v>
      </c>
      <c r="G23" s="70">
        <v>463</v>
      </c>
      <c r="H23" s="70">
        <v>462.61</v>
      </c>
      <c r="I23" s="70"/>
    </row>
    <row r="24" spans="2:9" ht="30" customHeight="1" x14ac:dyDescent="0.2">
      <c r="B24" s="92"/>
      <c r="C24" s="80">
        <v>312</v>
      </c>
      <c r="D24" s="81"/>
      <c r="E24" s="74" t="s">
        <v>81</v>
      </c>
      <c r="F24" s="70">
        <f>F25</f>
        <v>3318</v>
      </c>
      <c r="G24" s="70">
        <f t="shared" ref="G24:H24" si="10">G25</f>
        <v>2900</v>
      </c>
      <c r="H24" s="70">
        <f t="shared" si="10"/>
        <v>2900</v>
      </c>
      <c r="I24" s="70"/>
    </row>
    <row r="25" spans="2:9" ht="30" customHeight="1" x14ac:dyDescent="0.2">
      <c r="B25" s="176">
        <v>3121</v>
      </c>
      <c r="C25" s="177"/>
      <c r="D25" s="178"/>
      <c r="E25" s="69" t="s">
        <v>81</v>
      </c>
      <c r="F25" s="70">
        <v>3318</v>
      </c>
      <c r="G25" s="70">
        <v>2900</v>
      </c>
      <c r="H25" s="70">
        <v>2900</v>
      </c>
      <c r="I25" s="70"/>
    </row>
    <row r="26" spans="2:9" ht="30" customHeight="1" x14ac:dyDescent="0.2">
      <c r="B26" s="79"/>
      <c r="C26" s="80">
        <v>313</v>
      </c>
      <c r="D26" s="81"/>
      <c r="E26" s="74" t="s">
        <v>82</v>
      </c>
      <c r="F26" s="70">
        <f>SUM(F27:F27)</f>
        <v>18469</v>
      </c>
      <c r="G26" s="70">
        <f>SUM(G27:G27)</f>
        <v>18286</v>
      </c>
      <c r="H26" s="70">
        <f>SUM(H27:H27)</f>
        <v>18285.189999999999</v>
      </c>
      <c r="I26" s="70"/>
    </row>
    <row r="27" spans="2:9" ht="30" customHeight="1" x14ac:dyDescent="0.2">
      <c r="B27" s="179">
        <v>3132</v>
      </c>
      <c r="C27" s="180"/>
      <c r="D27" s="181"/>
      <c r="E27" s="69" t="s">
        <v>149</v>
      </c>
      <c r="F27" s="71">
        <v>18469</v>
      </c>
      <c r="G27" s="71">
        <v>18286</v>
      </c>
      <c r="H27" s="77">
        <v>18285.189999999999</v>
      </c>
      <c r="I27" s="70"/>
    </row>
    <row r="28" spans="2:9" ht="30" customHeight="1" x14ac:dyDescent="0.2">
      <c r="B28" s="93"/>
      <c r="C28" s="94">
        <v>32</v>
      </c>
      <c r="D28" s="95"/>
      <c r="E28" s="74" t="s">
        <v>14</v>
      </c>
      <c r="F28" s="70">
        <f>SUM(F29,F34,F41,F49)</f>
        <v>84226</v>
      </c>
      <c r="G28" s="70">
        <f>SUM(G29,G34,G41,G49)</f>
        <v>81052</v>
      </c>
      <c r="H28" s="70">
        <f>SUM(H29,H34,H41,H49)</f>
        <v>59323.64</v>
      </c>
      <c r="I28" s="70">
        <f t="shared" si="8"/>
        <v>73.19207422395499</v>
      </c>
    </row>
    <row r="29" spans="2:9" ht="30" customHeight="1" x14ac:dyDescent="0.2">
      <c r="B29" s="79"/>
      <c r="C29" s="80">
        <v>321</v>
      </c>
      <c r="D29" s="81"/>
      <c r="E29" s="69" t="s">
        <v>38</v>
      </c>
      <c r="F29" s="70">
        <f>SUM(F30:F33)</f>
        <v>8627</v>
      </c>
      <c r="G29" s="70">
        <f>SUM(G30:G33)</f>
        <v>8198</v>
      </c>
      <c r="H29" s="70">
        <f>SUM(H30:H33)</f>
        <v>3717.84</v>
      </c>
      <c r="I29" s="70"/>
    </row>
    <row r="30" spans="2:9" ht="30" customHeight="1" x14ac:dyDescent="0.2">
      <c r="B30" s="167" t="s">
        <v>150</v>
      </c>
      <c r="C30" s="168"/>
      <c r="D30" s="169"/>
      <c r="E30" s="69" t="s">
        <v>39</v>
      </c>
      <c r="F30" s="70">
        <v>2654</v>
      </c>
      <c r="G30" s="70">
        <v>2522</v>
      </c>
      <c r="H30" s="70">
        <v>500</v>
      </c>
      <c r="I30" s="70"/>
    </row>
    <row r="31" spans="2:9" ht="30" customHeight="1" x14ac:dyDescent="0.2">
      <c r="B31" s="167" t="s">
        <v>151</v>
      </c>
      <c r="C31" s="168"/>
      <c r="D31" s="169"/>
      <c r="E31" s="69" t="s">
        <v>84</v>
      </c>
      <c r="F31" s="70">
        <v>3318</v>
      </c>
      <c r="G31" s="70">
        <v>3153</v>
      </c>
      <c r="H31" s="70">
        <v>2847.84</v>
      </c>
      <c r="I31" s="70"/>
    </row>
    <row r="32" spans="2:9" ht="30" customHeight="1" x14ac:dyDescent="0.2">
      <c r="B32" s="167">
        <v>3213</v>
      </c>
      <c r="C32" s="168"/>
      <c r="D32" s="169"/>
      <c r="E32" s="69" t="s">
        <v>85</v>
      </c>
      <c r="F32" s="70">
        <v>1991</v>
      </c>
      <c r="G32" s="70">
        <v>1892</v>
      </c>
      <c r="H32" s="70">
        <v>370</v>
      </c>
      <c r="I32" s="70"/>
    </row>
    <row r="33" spans="2:9" ht="30" customHeight="1" x14ac:dyDescent="0.2">
      <c r="B33" s="167">
        <v>3214</v>
      </c>
      <c r="C33" s="168"/>
      <c r="D33" s="169"/>
      <c r="E33" s="69" t="s">
        <v>86</v>
      </c>
      <c r="F33" s="70">
        <v>664</v>
      </c>
      <c r="G33" s="70">
        <v>631</v>
      </c>
      <c r="H33" s="70">
        <v>0</v>
      </c>
      <c r="I33" s="70"/>
    </row>
    <row r="34" spans="2:9" ht="30" customHeight="1" x14ac:dyDescent="0.2">
      <c r="B34" s="79"/>
      <c r="C34" s="80">
        <v>322</v>
      </c>
      <c r="D34" s="81"/>
      <c r="E34" s="69" t="s">
        <v>87</v>
      </c>
      <c r="F34" s="70">
        <f>SUM(F35:F40)</f>
        <v>40215</v>
      </c>
      <c r="G34" s="70">
        <f>SUM(G35:G40)</f>
        <v>38312</v>
      </c>
      <c r="H34" s="70">
        <f>SUM(H35:H40)</f>
        <v>26418.81</v>
      </c>
      <c r="I34" s="73"/>
    </row>
    <row r="35" spans="2:9" ht="30" customHeight="1" x14ac:dyDescent="0.2">
      <c r="B35" s="167">
        <v>3221</v>
      </c>
      <c r="C35" s="168"/>
      <c r="D35" s="169"/>
      <c r="E35" s="69" t="s">
        <v>88</v>
      </c>
      <c r="F35" s="70">
        <v>3318</v>
      </c>
      <c r="G35" s="70">
        <v>3153</v>
      </c>
      <c r="H35" s="70">
        <v>2870.43</v>
      </c>
      <c r="I35" s="70"/>
    </row>
    <row r="36" spans="2:9" ht="30" customHeight="1" x14ac:dyDescent="0.2">
      <c r="B36" s="167">
        <v>3222</v>
      </c>
      <c r="C36" s="168"/>
      <c r="D36" s="169"/>
      <c r="E36" s="69" t="s">
        <v>89</v>
      </c>
      <c r="F36" s="70">
        <v>14600</v>
      </c>
      <c r="G36" s="70">
        <v>13870</v>
      </c>
      <c r="H36" s="70">
        <v>11551.95</v>
      </c>
      <c r="I36" s="70"/>
    </row>
    <row r="37" spans="2:9" ht="30" customHeight="1" x14ac:dyDescent="0.2">
      <c r="B37" s="167">
        <v>3223</v>
      </c>
      <c r="C37" s="168"/>
      <c r="D37" s="169"/>
      <c r="E37" s="69" t="s">
        <v>90</v>
      </c>
      <c r="F37" s="70">
        <v>18581</v>
      </c>
      <c r="G37" s="70">
        <v>17652</v>
      </c>
      <c r="H37" s="70">
        <v>9410.2199999999993</v>
      </c>
      <c r="I37" s="70"/>
    </row>
    <row r="38" spans="2:9" ht="30" customHeight="1" x14ac:dyDescent="0.2">
      <c r="B38" s="167">
        <v>3224</v>
      </c>
      <c r="C38" s="168"/>
      <c r="D38" s="169"/>
      <c r="E38" s="69" t="s">
        <v>91</v>
      </c>
      <c r="F38" s="70">
        <v>1327</v>
      </c>
      <c r="G38" s="70">
        <v>1261</v>
      </c>
      <c r="H38" s="70">
        <v>49.4</v>
      </c>
      <c r="I38" s="70"/>
    </row>
    <row r="39" spans="2:9" ht="30" customHeight="1" x14ac:dyDescent="0.2">
      <c r="B39" s="167">
        <v>3225</v>
      </c>
      <c r="C39" s="168"/>
      <c r="D39" s="169"/>
      <c r="E39" s="69" t="s">
        <v>152</v>
      </c>
      <c r="F39" s="70">
        <v>2124</v>
      </c>
      <c r="G39" s="70">
        <v>2124</v>
      </c>
      <c r="H39" s="70">
        <v>2374.81</v>
      </c>
      <c r="I39" s="70"/>
    </row>
    <row r="40" spans="2:9" ht="30" customHeight="1" x14ac:dyDescent="0.2">
      <c r="B40" s="176">
        <v>3227</v>
      </c>
      <c r="C40" s="177"/>
      <c r="D40" s="178"/>
      <c r="E40" s="69" t="s">
        <v>93</v>
      </c>
      <c r="F40" s="70">
        <v>265</v>
      </c>
      <c r="G40" s="70">
        <v>252</v>
      </c>
      <c r="H40" s="70">
        <v>162</v>
      </c>
      <c r="I40" s="70"/>
    </row>
    <row r="41" spans="2:9" ht="30" customHeight="1" x14ac:dyDescent="0.2">
      <c r="B41" s="79"/>
      <c r="C41" s="80">
        <v>323</v>
      </c>
      <c r="D41" s="81"/>
      <c r="E41" s="74" t="s">
        <v>94</v>
      </c>
      <c r="F41" s="70">
        <f>SUM(F42:F48)</f>
        <v>34057</v>
      </c>
      <c r="G41" s="70">
        <f>SUM(G42:G48)</f>
        <v>33281</v>
      </c>
      <c r="H41" s="70">
        <f>SUM(H42:H48)</f>
        <v>29068.75</v>
      </c>
      <c r="I41" s="70"/>
    </row>
    <row r="42" spans="2:9" ht="30" customHeight="1" x14ac:dyDescent="0.2">
      <c r="B42" s="173">
        <v>3231</v>
      </c>
      <c r="C42" s="174"/>
      <c r="D42" s="175"/>
      <c r="E42" s="69" t="s">
        <v>153</v>
      </c>
      <c r="F42" s="70">
        <v>3318</v>
      </c>
      <c r="G42" s="70">
        <v>3318</v>
      </c>
      <c r="H42" s="70">
        <v>3608.1</v>
      </c>
      <c r="I42" s="70"/>
    </row>
    <row r="43" spans="2:9" ht="30" customHeight="1" x14ac:dyDescent="0.2">
      <c r="B43" s="167">
        <v>3232</v>
      </c>
      <c r="C43" s="168"/>
      <c r="D43" s="169"/>
      <c r="E43" s="69" t="s">
        <v>96</v>
      </c>
      <c r="F43" s="70">
        <v>7181</v>
      </c>
      <c r="G43" s="70">
        <v>6822</v>
      </c>
      <c r="H43" s="70">
        <v>5570.73</v>
      </c>
      <c r="I43" s="70"/>
    </row>
    <row r="44" spans="2:9" ht="30" customHeight="1" x14ac:dyDescent="0.2">
      <c r="B44" s="167">
        <v>3233</v>
      </c>
      <c r="C44" s="168"/>
      <c r="D44" s="169"/>
      <c r="E44" s="69" t="s">
        <v>103</v>
      </c>
      <c r="F44" s="70">
        <v>133</v>
      </c>
      <c r="G44" s="70">
        <v>133</v>
      </c>
      <c r="H44" s="70">
        <v>125</v>
      </c>
      <c r="I44" s="70"/>
    </row>
    <row r="45" spans="2:9" ht="30" customHeight="1" x14ac:dyDescent="0.2">
      <c r="B45" s="167">
        <v>3234</v>
      </c>
      <c r="C45" s="168"/>
      <c r="D45" s="169"/>
      <c r="E45" s="69" t="s">
        <v>97</v>
      </c>
      <c r="F45" s="70">
        <v>2389</v>
      </c>
      <c r="G45" s="70">
        <v>2270</v>
      </c>
      <c r="H45" s="70">
        <v>1953.74</v>
      </c>
      <c r="I45" s="70"/>
    </row>
    <row r="46" spans="2:9" ht="30" customHeight="1" x14ac:dyDescent="0.2">
      <c r="B46" s="167">
        <v>3236</v>
      </c>
      <c r="C46" s="168"/>
      <c r="D46" s="169"/>
      <c r="E46" s="69" t="s">
        <v>99</v>
      </c>
      <c r="F46" s="70">
        <v>1327</v>
      </c>
      <c r="G46" s="70">
        <v>1261</v>
      </c>
      <c r="H46" s="70">
        <v>701.77</v>
      </c>
      <c r="I46" s="70"/>
    </row>
    <row r="47" spans="2:9" ht="30" customHeight="1" x14ac:dyDescent="0.2">
      <c r="B47" s="167">
        <v>3237</v>
      </c>
      <c r="C47" s="168"/>
      <c r="D47" s="169"/>
      <c r="E47" s="69" t="s">
        <v>154</v>
      </c>
      <c r="F47" s="70">
        <v>4645</v>
      </c>
      <c r="G47" s="70">
        <v>4413</v>
      </c>
      <c r="H47" s="70">
        <v>2102.84</v>
      </c>
      <c r="I47" s="70"/>
    </row>
    <row r="48" spans="2:9" ht="30" customHeight="1" x14ac:dyDescent="0.2">
      <c r="B48" s="176">
        <v>3239</v>
      </c>
      <c r="C48" s="177"/>
      <c r="D48" s="178"/>
      <c r="E48" s="69" t="s">
        <v>102</v>
      </c>
      <c r="F48" s="70">
        <v>15064</v>
      </c>
      <c r="G48" s="70">
        <v>15064</v>
      </c>
      <c r="H48" s="70">
        <v>15006.57</v>
      </c>
      <c r="I48" s="70"/>
    </row>
    <row r="49" spans="2:9" ht="30" customHeight="1" x14ac:dyDescent="0.2">
      <c r="B49" s="79"/>
      <c r="C49" s="80">
        <v>329</v>
      </c>
      <c r="D49" s="81"/>
      <c r="E49" s="74" t="s">
        <v>104</v>
      </c>
      <c r="F49" s="70">
        <f>F50</f>
        <v>1327</v>
      </c>
      <c r="G49" s="70">
        <f t="shared" ref="G49:H49" si="11">G50</f>
        <v>1261</v>
      </c>
      <c r="H49" s="70">
        <f t="shared" si="11"/>
        <v>118.24</v>
      </c>
      <c r="I49" s="70"/>
    </row>
    <row r="50" spans="2:9" ht="30" customHeight="1" x14ac:dyDescent="0.2">
      <c r="B50" s="173">
        <v>3299</v>
      </c>
      <c r="C50" s="174"/>
      <c r="D50" s="175"/>
      <c r="E50" s="69" t="s">
        <v>104</v>
      </c>
      <c r="F50" s="70">
        <v>1327</v>
      </c>
      <c r="G50" s="70">
        <v>1261</v>
      </c>
      <c r="H50" s="70">
        <v>118.24</v>
      </c>
      <c r="I50" s="70"/>
    </row>
    <row r="51" spans="2:9" ht="30" customHeight="1" x14ac:dyDescent="0.2">
      <c r="B51" s="79"/>
      <c r="C51" s="80">
        <v>37</v>
      </c>
      <c r="D51" s="81"/>
      <c r="E51" s="69" t="s">
        <v>155</v>
      </c>
      <c r="F51" s="70">
        <f t="shared" ref="F51:H52" si="12">SUM(F52:F52)</f>
        <v>3318</v>
      </c>
      <c r="G51" s="70">
        <f t="shared" si="12"/>
        <v>3153</v>
      </c>
      <c r="H51" s="70">
        <f t="shared" si="12"/>
        <v>1852.03</v>
      </c>
      <c r="I51" s="70">
        <f t="shared" ref="I51:I54" si="13">(H51/G51)*100</f>
        <v>58.738661592134477</v>
      </c>
    </row>
    <row r="52" spans="2:9" ht="30" customHeight="1" x14ac:dyDescent="0.2">
      <c r="B52" s="79"/>
      <c r="C52" s="80">
        <v>372</v>
      </c>
      <c r="D52" s="81"/>
      <c r="E52" s="69" t="s">
        <v>156</v>
      </c>
      <c r="F52" s="70">
        <f t="shared" si="12"/>
        <v>3318</v>
      </c>
      <c r="G52" s="70">
        <f t="shared" si="12"/>
        <v>3153</v>
      </c>
      <c r="H52" s="70">
        <f t="shared" si="12"/>
        <v>1852.03</v>
      </c>
      <c r="I52" s="70"/>
    </row>
    <row r="53" spans="2:9" ht="30" customHeight="1" x14ac:dyDescent="0.2">
      <c r="B53" s="167">
        <v>3721</v>
      </c>
      <c r="C53" s="168"/>
      <c r="D53" s="169"/>
      <c r="E53" s="69" t="s">
        <v>116</v>
      </c>
      <c r="F53" s="70">
        <v>3318</v>
      </c>
      <c r="G53" s="70">
        <v>3153</v>
      </c>
      <c r="H53" s="70">
        <v>1852.03</v>
      </c>
      <c r="I53" s="70"/>
    </row>
    <row r="54" spans="2:9" ht="30" customHeight="1" x14ac:dyDescent="0.2">
      <c r="B54" s="79"/>
      <c r="C54" s="80">
        <v>4</v>
      </c>
      <c r="D54" s="81"/>
      <c r="E54" s="25" t="s">
        <v>6</v>
      </c>
      <c r="F54" s="75">
        <f>F55</f>
        <v>4645</v>
      </c>
      <c r="G54" s="75">
        <f t="shared" ref="G54:H54" si="14">G55</f>
        <v>4480</v>
      </c>
      <c r="H54" s="75">
        <f t="shared" si="14"/>
        <v>3399.6400000000003</v>
      </c>
      <c r="I54" s="70">
        <f t="shared" si="13"/>
        <v>75.884821428571442</v>
      </c>
    </row>
    <row r="55" spans="2:9" ht="30" customHeight="1" x14ac:dyDescent="0.2">
      <c r="B55" s="79"/>
      <c r="C55" s="80">
        <v>42</v>
      </c>
      <c r="D55" s="81"/>
      <c r="E55" s="69" t="s">
        <v>119</v>
      </c>
      <c r="F55" s="70">
        <f>SUM(F56)</f>
        <v>4645</v>
      </c>
      <c r="G55" s="70">
        <f>SUM(G56)</f>
        <v>4480</v>
      </c>
      <c r="H55" s="70">
        <f>SUM(H56)</f>
        <v>3399.6400000000003</v>
      </c>
      <c r="I55" s="70">
        <f t="shared" ref="I55:I62" si="15">(H55/G55)*100</f>
        <v>75.884821428571442</v>
      </c>
    </row>
    <row r="56" spans="2:9" ht="30" customHeight="1" x14ac:dyDescent="0.2">
      <c r="B56" s="79"/>
      <c r="C56" s="80">
        <v>422</v>
      </c>
      <c r="D56" s="81"/>
      <c r="E56" s="69" t="s">
        <v>120</v>
      </c>
      <c r="F56" s="70">
        <f>SUM(F57:F60)</f>
        <v>4645</v>
      </c>
      <c r="G56" s="70">
        <f>SUM(G57:G60)</f>
        <v>4480</v>
      </c>
      <c r="H56" s="70">
        <f>SUM(H57:H60)</f>
        <v>3399.6400000000003</v>
      </c>
      <c r="I56" s="70"/>
    </row>
    <row r="57" spans="2:9" ht="30" customHeight="1" x14ac:dyDescent="0.2">
      <c r="B57" s="167" t="s">
        <v>157</v>
      </c>
      <c r="C57" s="168"/>
      <c r="D57" s="169"/>
      <c r="E57" s="69" t="s">
        <v>121</v>
      </c>
      <c r="F57" s="70">
        <v>2654</v>
      </c>
      <c r="G57" s="70">
        <v>2522</v>
      </c>
      <c r="H57" s="70">
        <v>2005.21</v>
      </c>
      <c r="I57" s="70"/>
    </row>
    <row r="58" spans="2:9" ht="30" customHeight="1" x14ac:dyDescent="0.2">
      <c r="B58" s="167">
        <v>4222</v>
      </c>
      <c r="C58" s="168"/>
      <c r="D58" s="169"/>
      <c r="E58" s="69" t="s">
        <v>125</v>
      </c>
      <c r="F58" s="70">
        <v>300</v>
      </c>
      <c r="G58" s="70">
        <v>285</v>
      </c>
      <c r="H58" s="70">
        <v>0</v>
      </c>
      <c r="I58" s="70"/>
    </row>
    <row r="59" spans="2:9" ht="30" customHeight="1" x14ac:dyDescent="0.2">
      <c r="B59" s="167">
        <v>4223</v>
      </c>
      <c r="C59" s="168"/>
      <c r="D59" s="169"/>
      <c r="E59" s="69" t="s">
        <v>122</v>
      </c>
      <c r="F59" s="70">
        <v>364</v>
      </c>
      <c r="G59" s="70">
        <v>346</v>
      </c>
      <c r="H59" s="70">
        <v>0</v>
      </c>
      <c r="I59" s="70"/>
    </row>
    <row r="60" spans="2:9" ht="30" customHeight="1" x14ac:dyDescent="0.2">
      <c r="B60" s="167">
        <v>4227</v>
      </c>
      <c r="C60" s="168"/>
      <c r="D60" s="169"/>
      <c r="E60" s="69" t="s">
        <v>123</v>
      </c>
      <c r="F60" s="70">
        <v>1327</v>
      </c>
      <c r="G60" s="70">
        <v>1327</v>
      </c>
      <c r="H60" s="70">
        <v>1394.43</v>
      </c>
      <c r="I60" s="70"/>
    </row>
    <row r="61" spans="2:9" s="44" customFormat="1" ht="30" customHeight="1" x14ac:dyDescent="0.25">
      <c r="B61" s="183">
        <v>52</v>
      </c>
      <c r="C61" s="184"/>
      <c r="D61" s="185"/>
      <c r="E61" s="96" t="s">
        <v>142</v>
      </c>
      <c r="F61" s="97">
        <f>F62</f>
        <v>4182</v>
      </c>
      <c r="G61" s="97">
        <f t="shared" ref="G61:H62" si="16">G62</f>
        <v>4182</v>
      </c>
      <c r="H61" s="97">
        <f t="shared" si="16"/>
        <v>941.28</v>
      </c>
      <c r="I61" s="63">
        <f t="shared" si="15"/>
        <v>22.507890961262554</v>
      </c>
    </row>
    <row r="62" spans="2:9" ht="30" customHeight="1" x14ac:dyDescent="0.2">
      <c r="B62" s="66"/>
      <c r="C62" s="67">
        <v>3</v>
      </c>
      <c r="D62" s="68"/>
      <c r="E62" s="15" t="s">
        <v>4</v>
      </c>
      <c r="F62" s="75">
        <f>F63</f>
        <v>4182</v>
      </c>
      <c r="G62" s="75">
        <f t="shared" si="16"/>
        <v>4182</v>
      </c>
      <c r="H62" s="75">
        <f t="shared" si="16"/>
        <v>941.28</v>
      </c>
      <c r="I62" s="70">
        <f t="shared" si="15"/>
        <v>22.507890961262554</v>
      </c>
    </row>
    <row r="63" spans="2:9" ht="30" customHeight="1" x14ac:dyDescent="0.2">
      <c r="B63" s="79"/>
      <c r="C63" s="80">
        <v>32</v>
      </c>
      <c r="D63" s="81"/>
      <c r="E63" s="69" t="s">
        <v>14</v>
      </c>
      <c r="F63" s="70">
        <f>SUM(F66+F65)</f>
        <v>4182</v>
      </c>
      <c r="G63" s="70">
        <f t="shared" ref="G63:H63" si="17">SUM(G66+G65)</f>
        <v>4182</v>
      </c>
      <c r="H63" s="70">
        <f t="shared" si="17"/>
        <v>941.28</v>
      </c>
      <c r="I63" s="70">
        <f>(H63/G63)*100</f>
        <v>22.507890961262554</v>
      </c>
    </row>
    <row r="64" spans="2:9" ht="30" customHeight="1" x14ac:dyDescent="0.2">
      <c r="B64" s="79"/>
      <c r="C64" s="80">
        <v>322</v>
      </c>
      <c r="D64" s="81"/>
      <c r="E64" s="69" t="s">
        <v>87</v>
      </c>
      <c r="F64" s="70">
        <f>F65</f>
        <v>200</v>
      </c>
      <c r="G64" s="70">
        <f t="shared" ref="G64:H64" si="18">G65</f>
        <v>200</v>
      </c>
      <c r="H64" s="70">
        <f t="shared" si="18"/>
        <v>200</v>
      </c>
      <c r="I64" s="70"/>
    </row>
    <row r="65" spans="2:9" ht="30" customHeight="1" x14ac:dyDescent="0.2">
      <c r="B65" s="182">
        <v>3221</v>
      </c>
      <c r="C65" s="182"/>
      <c r="D65" s="182"/>
      <c r="E65" s="69" t="s">
        <v>88</v>
      </c>
      <c r="F65" s="77">
        <v>200</v>
      </c>
      <c r="G65" s="77">
        <v>200</v>
      </c>
      <c r="H65" s="77">
        <v>200</v>
      </c>
      <c r="I65" s="70"/>
    </row>
    <row r="66" spans="2:9" ht="30" customHeight="1" x14ac:dyDescent="0.2">
      <c r="B66" s="79"/>
      <c r="C66" s="80">
        <v>323</v>
      </c>
      <c r="D66" s="81"/>
      <c r="E66" s="69" t="s">
        <v>158</v>
      </c>
      <c r="F66" s="70">
        <f>SUM(F67:F68)</f>
        <v>3982</v>
      </c>
      <c r="G66" s="70">
        <f t="shared" ref="G66:H66" si="19">SUM(G67:G68)</f>
        <v>3982</v>
      </c>
      <c r="H66" s="70">
        <f t="shared" si="19"/>
        <v>741.28</v>
      </c>
      <c r="I66" s="70"/>
    </row>
    <row r="67" spans="2:9" ht="30" customHeight="1" x14ac:dyDescent="0.2">
      <c r="B67" s="182" t="s">
        <v>159</v>
      </c>
      <c r="C67" s="182"/>
      <c r="D67" s="182"/>
      <c r="E67" s="69" t="s">
        <v>96</v>
      </c>
      <c r="F67" s="77">
        <v>1991</v>
      </c>
      <c r="G67" s="77">
        <v>1991</v>
      </c>
      <c r="H67" s="77">
        <v>0</v>
      </c>
      <c r="I67" s="70"/>
    </row>
    <row r="68" spans="2:9" ht="30" customHeight="1" x14ac:dyDescent="0.2">
      <c r="B68" s="182">
        <v>3237</v>
      </c>
      <c r="C68" s="182"/>
      <c r="D68" s="182"/>
      <c r="E68" s="69" t="s">
        <v>154</v>
      </c>
      <c r="F68" s="77">
        <v>1991</v>
      </c>
      <c r="G68" s="77">
        <v>1991</v>
      </c>
      <c r="H68" s="77">
        <v>741.28</v>
      </c>
      <c r="I68" s="70"/>
    </row>
    <row r="69" spans="2:9" s="44" customFormat="1" ht="30" customHeight="1" x14ac:dyDescent="0.25">
      <c r="B69" s="156">
        <v>61</v>
      </c>
      <c r="C69" s="156"/>
      <c r="D69" s="156"/>
      <c r="E69" s="98" t="s">
        <v>143</v>
      </c>
      <c r="F69" s="106">
        <f>F70</f>
        <v>664</v>
      </c>
      <c r="G69" s="106">
        <f t="shared" ref="G69:H69" si="20">G70</f>
        <v>664</v>
      </c>
      <c r="H69" s="106">
        <f t="shared" si="20"/>
        <v>0</v>
      </c>
      <c r="I69" s="63"/>
    </row>
    <row r="70" spans="2:9" ht="30" customHeight="1" x14ac:dyDescent="0.2">
      <c r="B70" s="79"/>
      <c r="C70" s="80">
        <v>4</v>
      </c>
      <c r="D70" s="81"/>
      <c r="E70" s="25" t="s">
        <v>6</v>
      </c>
      <c r="F70" s="77">
        <f>F71</f>
        <v>664</v>
      </c>
      <c r="G70" s="77">
        <f>G71</f>
        <v>664</v>
      </c>
      <c r="H70" s="77">
        <v>0</v>
      </c>
      <c r="I70" s="70"/>
    </row>
    <row r="71" spans="2:9" ht="30" customHeight="1" x14ac:dyDescent="0.2">
      <c r="B71" s="79"/>
      <c r="C71" s="80">
        <v>42</v>
      </c>
      <c r="D71" s="81"/>
      <c r="E71" s="69" t="s">
        <v>119</v>
      </c>
      <c r="F71" s="78">
        <f>F72</f>
        <v>664</v>
      </c>
      <c r="G71" s="78">
        <f t="shared" ref="G71:H71" si="21">G72</f>
        <v>664</v>
      </c>
      <c r="H71" s="78">
        <f t="shared" si="21"/>
        <v>0</v>
      </c>
      <c r="I71" s="70"/>
    </row>
    <row r="72" spans="2:9" ht="30" customHeight="1" x14ac:dyDescent="0.2">
      <c r="B72" s="79"/>
      <c r="C72" s="80">
        <v>422</v>
      </c>
      <c r="D72" s="81"/>
      <c r="E72" s="69" t="s">
        <v>120</v>
      </c>
      <c r="F72" s="78">
        <f>F73</f>
        <v>664</v>
      </c>
      <c r="G72" s="78">
        <f t="shared" ref="G72:H72" si="22">G73</f>
        <v>664</v>
      </c>
      <c r="H72" s="78">
        <f t="shared" si="22"/>
        <v>0</v>
      </c>
      <c r="I72" s="70"/>
    </row>
    <row r="73" spans="2:9" ht="30" customHeight="1" x14ac:dyDescent="0.2">
      <c r="B73" s="167">
        <v>4221</v>
      </c>
      <c r="C73" s="168"/>
      <c r="D73" s="169"/>
      <c r="E73" s="69" t="s">
        <v>121</v>
      </c>
      <c r="F73" s="77">
        <v>664</v>
      </c>
      <c r="G73" s="77">
        <v>664</v>
      </c>
      <c r="H73" s="77">
        <v>0</v>
      </c>
      <c r="I73" s="70"/>
    </row>
    <row r="74" spans="2:9" s="44" customFormat="1" ht="30" customHeight="1" x14ac:dyDescent="0.25">
      <c r="B74" s="170">
        <v>1012</v>
      </c>
      <c r="C74" s="171"/>
      <c r="D74" s="172"/>
      <c r="E74" s="110" t="s">
        <v>147</v>
      </c>
      <c r="F74" s="111">
        <f>F75</f>
        <v>1071703</v>
      </c>
      <c r="G74" s="111">
        <f t="shared" ref="G74:H74" si="23">G75</f>
        <v>1071703</v>
      </c>
      <c r="H74" s="111">
        <f t="shared" si="23"/>
        <v>815818.84</v>
      </c>
      <c r="I74" s="112">
        <f t="shared" si="5"/>
        <v>76.123593943471278</v>
      </c>
    </row>
    <row r="75" spans="2:9" s="44" customFormat="1" ht="30" customHeight="1" x14ac:dyDescent="0.25">
      <c r="B75" s="156">
        <v>43</v>
      </c>
      <c r="C75" s="156"/>
      <c r="D75" s="156"/>
      <c r="E75" s="99" t="s">
        <v>141</v>
      </c>
      <c r="F75" s="105">
        <f>F76+F117</f>
        <v>1071703</v>
      </c>
      <c r="G75" s="105">
        <f t="shared" ref="G75:H75" si="24">G76+G117</f>
        <v>1071703</v>
      </c>
      <c r="H75" s="105">
        <f t="shared" si="24"/>
        <v>815818.84</v>
      </c>
      <c r="I75" s="106">
        <f t="shared" si="5"/>
        <v>76.123593943471278</v>
      </c>
    </row>
    <row r="76" spans="2:9" ht="30" customHeight="1" x14ac:dyDescent="0.2">
      <c r="B76" s="82"/>
      <c r="C76" s="85">
        <v>3</v>
      </c>
      <c r="D76" s="83"/>
      <c r="E76" s="25" t="s">
        <v>4</v>
      </c>
      <c r="F76" s="19">
        <f>F77+F84+F113</f>
        <v>1050202</v>
      </c>
      <c r="G76" s="19">
        <f t="shared" ref="G76:H76" si="25">G77+G84+G113</f>
        <v>1050202</v>
      </c>
      <c r="H76" s="19">
        <f t="shared" si="25"/>
        <v>809095.96</v>
      </c>
      <c r="I76" s="16">
        <f t="shared" si="5"/>
        <v>77.041936694083617</v>
      </c>
    </row>
    <row r="77" spans="2:9" ht="30" customHeight="1" x14ac:dyDescent="0.2">
      <c r="B77" s="100"/>
      <c r="C77" s="101">
        <v>31</v>
      </c>
      <c r="D77" s="102"/>
      <c r="E77" s="69" t="s">
        <v>5</v>
      </c>
      <c r="F77" s="70">
        <f>SUM(F78,F80,F82)</f>
        <v>746632</v>
      </c>
      <c r="G77" s="70">
        <f>SUM(G78,G80,G82)</f>
        <v>746632</v>
      </c>
      <c r="H77" s="70">
        <f>SUM(H78,H80,H82)</f>
        <v>617856.52</v>
      </c>
      <c r="I77" s="70">
        <f t="shared" ref="I77:I84" si="26">(H77/G77)*100</f>
        <v>82.752483151003446</v>
      </c>
    </row>
    <row r="78" spans="2:9" ht="30" customHeight="1" x14ac:dyDescent="0.2">
      <c r="B78" s="79"/>
      <c r="C78" s="80">
        <v>311</v>
      </c>
      <c r="D78" s="81"/>
      <c r="E78" s="69" t="s">
        <v>148</v>
      </c>
      <c r="F78" s="70">
        <f>SUM(F79)</f>
        <v>623797</v>
      </c>
      <c r="G78" s="70">
        <f>SUM(G79)</f>
        <v>623797</v>
      </c>
      <c r="H78" s="70">
        <f>SUM(H79)</f>
        <v>523222.9</v>
      </c>
      <c r="I78" s="70"/>
    </row>
    <row r="79" spans="2:9" ht="30" customHeight="1" x14ac:dyDescent="0.2">
      <c r="B79" s="182">
        <v>3111</v>
      </c>
      <c r="C79" s="182"/>
      <c r="D79" s="182"/>
      <c r="E79" s="69" t="s">
        <v>37</v>
      </c>
      <c r="F79" s="70">
        <v>623797</v>
      </c>
      <c r="G79" s="70">
        <v>623797</v>
      </c>
      <c r="H79" s="70">
        <v>523222.9</v>
      </c>
      <c r="I79" s="70"/>
    </row>
    <row r="80" spans="2:9" ht="30" customHeight="1" x14ac:dyDescent="0.2">
      <c r="B80" s="182">
        <v>312</v>
      </c>
      <c r="C80" s="182"/>
      <c r="D80" s="182"/>
      <c r="E80" s="69" t="s">
        <v>171</v>
      </c>
      <c r="F80" s="70">
        <f>F81</f>
        <v>19908</v>
      </c>
      <c r="G80" s="70">
        <f t="shared" ref="G80:H80" si="27">G81</f>
        <v>19908</v>
      </c>
      <c r="H80" s="70">
        <f t="shared" si="27"/>
        <v>20346</v>
      </c>
      <c r="I80" s="70"/>
    </row>
    <row r="81" spans="2:9" ht="30" customHeight="1" x14ac:dyDescent="0.2">
      <c r="B81" s="182" t="s">
        <v>160</v>
      </c>
      <c r="C81" s="182"/>
      <c r="D81" s="182"/>
      <c r="E81" s="69" t="s">
        <v>171</v>
      </c>
      <c r="F81" s="70">
        <v>19908</v>
      </c>
      <c r="G81" s="70">
        <v>19908</v>
      </c>
      <c r="H81" s="70">
        <v>20346</v>
      </c>
      <c r="I81" s="70"/>
    </row>
    <row r="82" spans="2:9" ht="30" customHeight="1" x14ac:dyDescent="0.2">
      <c r="B82" s="79"/>
      <c r="C82" s="80">
        <v>313</v>
      </c>
      <c r="D82" s="81"/>
      <c r="E82" s="69" t="s">
        <v>82</v>
      </c>
      <c r="F82" s="70">
        <f>SUM(F83:F83)</f>
        <v>102927</v>
      </c>
      <c r="G82" s="70">
        <f>SUM(G83:G83)</f>
        <v>102927</v>
      </c>
      <c r="H82" s="70">
        <f>SUM(H83:H83)</f>
        <v>74287.62</v>
      </c>
      <c r="I82" s="70"/>
    </row>
    <row r="83" spans="2:9" ht="30" customHeight="1" x14ac:dyDescent="0.2">
      <c r="B83" s="182">
        <v>3132</v>
      </c>
      <c r="C83" s="182"/>
      <c r="D83" s="182"/>
      <c r="E83" s="69" t="s">
        <v>149</v>
      </c>
      <c r="F83" s="71">
        <v>102927</v>
      </c>
      <c r="G83" s="71">
        <v>102927</v>
      </c>
      <c r="H83" s="72">
        <v>74287.62</v>
      </c>
      <c r="I83" s="70"/>
    </row>
    <row r="84" spans="2:9" ht="30" customHeight="1" x14ac:dyDescent="0.2">
      <c r="B84" s="79"/>
      <c r="C84" s="80">
        <v>32</v>
      </c>
      <c r="D84" s="81"/>
      <c r="E84" s="69" t="s">
        <v>14</v>
      </c>
      <c r="F84" s="70">
        <f>SUM(F85,F90,F96,F106)</f>
        <v>303305</v>
      </c>
      <c r="G84" s="70">
        <f>SUM(G85,G90,G96,G106)</f>
        <v>303305</v>
      </c>
      <c r="H84" s="70">
        <f>SUM(H85,H90,H96,H106)</f>
        <v>191239.12</v>
      </c>
      <c r="I84" s="70">
        <f t="shared" si="26"/>
        <v>63.051753185737127</v>
      </c>
    </row>
    <row r="85" spans="2:9" ht="30" customHeight="1" x14ac:dyDescent="0.2">
      <c r="B85" s="79"/>
      <c r="C85" s="80">
        <v>321</v>
      </c>
      <c r="D85" s="81"/>
      <c r="E85" s="69" t="s">
        <v>38</v>
      </c>
      <c r="F85" s="70">
        <f>SUM(F86:F89)</f>
        <v>71172</v>
      </c>
      <c r="G85" s="70">
        <f>SUM(G86:G89)</f>
        <v>71172</v>
      </c>
      <c r="H85" s="70">
        <f>SUM(H86:H89)</f>
        <v>43671.07</v>
      </c>
      <c r="I85" s="70"/>
    </row>
    <row r="86" spans="2:9" ht="30" customHeight="1" x14ac:dyDescent="0.2">
      <c r="B86" s="182" t="s">
        <v>150</v>
      </c>
      <c r="C86" s="182"/>
      <c r="D86" s="182"/>
      <c r="E86" s="69" t="s">
        <v>39</v>
      </c>
      <c r="F86" s="70">
        <v>25217</v>
      </c>
      <c r="G86" s="70">
        <v>25217</v>
      </c>
      <c r="H86" s="70">
        <v>19345.5</v>
      </c>
      <c r="I86" s="70"/>
    </row>
    <row r="87" spans="2:9" ht="30" customHeight="1" x14ac:dyDescent="0.2">
      <c r="B87" s="182" t="s">
        <v>151</v>
      </c>
      <c r="C87" s="182"/>
      <c r="D87" s="182"/>
      <c r="E87" s="69" t="s">
        <v>84</v>
      </c>
      <c r="F87" s="70">
        <v>24554</v>
      </c>
      <c r="G87" s="70">
        <v>24554</v>
      </c>
      <c r="H87" s="70">
        <v>6348.93</v>
      </c>
      <c r="I87" s="70"/>
    </row>
    <row r="88" spans="2:9" ht="30" customHeight="1" x14ac:dyDescent="0.2">
      <c r="B88" s="182">
        <v>3213</v>
      </c>
      <c r="C88" s="182"/>
      <c r="D88" s="182"/>
      <c r="E88" s="69" t="s">
        <v>85</v>
      </c>
      <c r="F88" s="70">
        <v>20074</v>
      </c>
      <c r="G88" s="70">
        <v>20074</v>
      </c>
      <c r="H88" s="70">
        <v>16660.64</v>
      </c>
      <c r="I88" s="70"/>
    </row>
    <row r="89" spans="2:9" ht="30" customHeight="1" x14ac:dyDescent="0.2">
      <c r="B89" s="182">
        <v>3214</v>
      </c>
      <c r="C89" s="182"/>
      <c r="D89" s="182"/>
      <c r="E89" s="69" t="s">
        <v>86</v>
      </c>
      <c r="F89" s="70">
        <v>1327</v>
      </c>
      <c r="G89" s="70">
        <v>1327</v>
      </c>
      <c r="H89" s="70">
        <v>1316</v>
      </c>
      <c r="I89" s="70"/>
    </row>
    <row r="90" spans="2:9" ht="30" customHeight="1" x14ac:dyDescent="0.2">
      <c r="B90" s="79"/>
      <c r="C90" s="80">
        <v>322</v>
      </c>
      <c r="D90" s="81"/>
      <c r="E90" s="69" t="s">
        <v>87</v>
      </c>
      <c r="F90" s="70">
        <f>SUM(F91:F95)</f>
        <v>40215</v>
      </c>
      <c r="G90" s="70">
        <f>SUM(G91:G95)</f>
        <v>40215</v>
      </c>
      <c r="H90" s="70">
        <f>SUM(H91:H95)</f>
        <v>18521.21</v>
      </c>
      <c r="I90" s="70"/>
    </row>
    <row r="91" spans="2:9" ht="30" customHeight="1" x14ac:dyDescent="0.2">
      <c r="B91" s="182" t="s">
        <v>161</v>
      </c>
      <c r="C91" s="182"/>
      <c r="D91" s="182"/>
      <c r="E91" s="69" t="s">
        <v>88</v>
      </c>
      <c r="F91" s="70">
        <v>5309</v>
      </c>
      <c r="G91" s="70">
        <v>5309</v>
      </c>
      <c r="H91" s="70">
        <v>6418.89</v>
      </c>
      <c r="I91" s="70"/>
    </row>
    <row r="92" spans="2:9" ht="30" customHeight="1" x14ac:dyDescent="0.2">
      <c r="B92" s="182" t="s">
        <v>162</v>
      </c>
      <c r="C92" s="182"/>
      <c r="D92" s="182"/>
      <c r="E92" s="69" t="s">
        <v>90</v>
      </c>
      <c r="F92" s="70">
        <v>28668</v>
      </c>
      <c r="G92" s="70">
        <v>28668</v>
      </c>
      <c r="H92" s="70">
        <v>9410.43</v>
      </c>
      <c r="I92" s="70"/>
    </row>
    <row r="93" spans="2:9" ht="30" customHeight="1" x14ac:dyDescent="0.2">
      <c r="B93" s="182" t="s">
        <v>163</v>
      </c>
      <c r="C93" s="182"/>
      <c r="D93" s="182"/>
      <c r="E93" s="69" t="s">
        <v>91</v>
      </c>
      <c r="F93" s="70">
        <v>3318</v>
      </c>
      <c r="G93" s="70">
        <v>3318</v>
      </c>
      <c r="H93" s="70">
        <v>1335.05</v>
      </c>
      <c r="I93" s="70"/>
    </row>
    <row r="94" spans="2:9" ht="30" customHeight="1" x14ac:dyDescent="0.2">
      <c r="B94" s="182">
        <v>3225</v>
      </c>
      <c r="C94" s="182"/>
      <c r="D94" s="182"/>
      <c r="E94" s="69" t="s">
        <v>92</v>
      </c>
      <c r="F94" s="70">
        <v>2655</v>
      </c>
      <c r="G94" s="70">
        <v>2655</v>
      </c>
      <c r="H94" s="70">
        <v>1100.3399999999999</v>
      </c>
      <c r="I94" s="70"/>
    </row>
    <row r="95" spans="2:9" ht="30" customHeight="1" x14ac:dyDescent="0.2">
      <c r="B95" s="182">
        <v>3227</v>
      </c>
      <c r="C95" s="182"/>
      <c r="D95" s="182"/>
      <c r="E95" s="69" t="s">
        <v>172</v>
      </c>
      <c r="F95" s="70">
        <v>265</v>
      </c>
      <c r="G95" s="70">
        <v>265</v>
      </c>
      <c r="H95" s="70">
        <v>256.5</v>
      </c>
      <c r="I95" s="70"/>
    </row>
    <row r="96" spans="2:9" ht="30" customHeight="1" x14ac:dyDescent="0.2">
      <c r="B96" s="79"/>
      <c r="C96" s="80">
        <v>323</v>
      </c>
      <c r="D96" s="81"/>
      <c r="E96" s="69" t="s">
        <v>94</v>
      </c>
      <c r="F96" s="70">
        <f>SUM(F97:F105)</f>
        <v>163913</v>
      </c>
      <c r="G96" s="70">
        <f>SUM(G97:G105)</f>
        <v>163913</v>
      </c>
      <c r="H96" s="70">
        <f>SUM(H97:H105)</f>
        <v>111494.13</v>
      </c>
      <c r="I96" s="70"/>
    </row>
    <row r="97" spans="2:9" ht="30" customHeight="1" x14ac:dyDescent="0.2">
      <c r="B97" s="182" t="s">
        <v>164</v>
      </c>
      <c r="C97" s="182"/>
      <c r="D97" s="182"/>
      <c r="E97" s="69" t="s">
        <v>95</v>
      </c>
      <c r="F97" s="70">
        <v>6636</v>
      </c>
      <c r="G97" s="70">
        <v>6636</v>
      </c>
      <c r="H97" s="70">
        <v>4037.29</v>
      </c>
      <c r="I97" s="70"/>
    </row>
    <row r="98" spans="2:9" ht="30" customHeight="1" x14ac:dyDescent="0.2">
      <c r="B98" s="182" t="s">
        <v>159</v>
      </c>
      <c r="C98" s="182"/>
      <c r="D98" s="182"/>
      <c r="E98" s="69" t="s">
        <v>96</v>
      </c>
      <c r="F98" s="70">
        <v>27872</v>
      </c>
      <c r="G98" s="70">
        <v>27872</v>
      </c>
      <c r="H98" s="70">
        <v>10108.36</v>
      </c>
      <c r="I98" s="70"/>
    </row>
    <row r="99" spans="2:9" ht="30" customHeight="1" x14ac:dyDescent="0.2">
      <c r="B99" s="182">
        <v>3233</v>
      </c>
      <c r="C99" s="182"/>
      <c r="D99" s="182"/>
      <c r="E99" s="69" t="s">
        <v>103</v>
      </c>
      <c r="F99" s="70">
        <v>1991</v>
      </c>
      <c r="G99" s="70">
        <v>1991</v>
      </c>
      <c r="H99" s="70">
        <v>1878.13</v>
      </c>
      <c r="I99" s="70"/>
    </row>
    <row r="100" spans="2:9" ht="30" customHeight="1" x14ac:dyDescent="0.2">
      <c r="B100" s="182" t="s">
        <v>165</v>
      </c>
      <c r="C100" s="182"/>
      <c r="D100" s="182"/>
      <c r="E100" s="69" t="s">
        <v>97</v>
      </c>
      <c r="F100" s="70">
        <v>3982</v>
      </c>
      <c r="G100" s="70">
        <v>3982</v>
      </c>
      <c r="H100" s="70">
        <v>1780.19</v>
      </c>
      <c r="I100" s="70"/>
    </row>
    <row r="101" spans="2:9" ht="30" customHeight="1" x14ac:dyDescent="0.2">
      <c r="B101" s="182">
        <v>3235</v>
      </c>
      <c r="C101" s="182"/>
      <c r="D101" s="182"/>
      <c r="E101" s="69" t="s">
        <v>173</v>
      </c>
      <c r="F101" s="70">
        <v>7963</v>
      </c>
      <c r="G101" s="70">
        <v>7963</v>
      </c>
      <c r="H101" s="70">
        <v>3339.43</v>
      </c>
      <c r="I101" s="70"/>
    </row>
    <row r="102" spans="2:9" ht="30" customHeight="1" x14ac:dyDescent="0.2">
      <c r="B102" s="182">
        <v>3236</v>
      </c>
      <c r="C102" s="182"/>
      <c r="D102" s="182"/>
      <c r="E102" s="69" t="s">
        <v>99</v>
      </c>
      <c r="F102" s="70">
        <v>2654</v>
      </c>
      <c r="G102" s="70">
        <v>2654</v>
      </c>
      <c r="H102" s="70">
        <v>1781.97</v>
      </c>
      <c r="I102" s="70"/>
    </row>
    <row r="103" spans="2:9" ht="30" customHeight="1" x14ac:dyDescent="0.2">
      <c r="B103" s="182">
        <v>3237</v>
      </c>
      <c r="C103" s="182"/>
      <c r="D103" s="182"/>
      <c r="E103" s="69" t="s">
        <v>154</v>
      </c>
      <c r="F103" s="70">
        <v>86270</v>
      </c>
      <c r="G103" s="70">
        <v>86270</v>
      </c>
      <c r="H103" s="70">
        <v>43497.85</v>
      </c>
      <c r="I103" s="70"/>
    </row>
    <row r="104" spans="2:9" ht="30" customHeight="1" x14ac:dyDescent="0.2">
      <c r="B104" s="182">
        <v>3238</v>
      </c>
      <c r="C104" s="182"/>
      <c r="D104" s="182"/>
      <c r="E104" s="69" t="s">
        <v>101</v>
      </c>
      <c r="F104" s="70">
        <v>3982</v>
      </c>
      <c r="G104" s="70">
        <v>3982</v>
      </c>
      <c r="H104" s="70">
        <v>2604</v>
      </c>
      <c r="I104" s="70"/>
    </row>
    <row r="105" spans="2:9" ht="30" customHeight="1" x14ac:dyDescent="0.2">
      <c r="B105" s="182" t="s">
        <v>166</v>
      </c>
      <c r="C105" s="182"/>
      <c r="D105" s="182"/>
      <c r="E105" s="69" t="s">
        <v>102</v>
      </c>
      <c r="F105" s="70">
        <v>22563</v>
      </c>
      <c r="G105" s="70">
        <v>22563</v>
      </c>
      <c r="H105" s="70">
        <v>42466.91</v>
      </c>
      <c r="I105" s="70"/>
    </row>
    <row r="106" spans="2:9" ht="30" customHeight="1" x14ac:dyDescent="0.2">
      <c r="B106" s="79"/>
      <c r="C106" s="80">
        <v>329</v>
      </c>
      <c r="D106" s="81"/>
      <c r="E106" s="69" t="s">
        <v>104</v>
      </c>
      <c r="F106" s="70">
        <f>SUM(F107:F112)</f>
        <v>28005</v>
      </c>
      <c r="G106" s="70">
        <f>SUM(G107:G112)</f>
        <v>28005</v>
      </c>
      <c r="H106" s="70">
        <f>SUM(H107:H112)</f>
        <v>17552.71</v>
      </c>
      <c r="I106" s="70"/>
    </row>
    <row r="107" spans="2:9" ht="30" customHeight="1" x14ac:dyDescent="0.2">
      <c r="B107" s="182" t="s">
        <v>167</v>
      </c>
      <c r="C107" s="182"/>
      <c r="D107" s="182"/>
      <c r="E107" s="69" t="s">
        <v>105</v>
      </c>
      <c r="F107" s="70">
        <v>14865</v>
      </c>
      <c r="G107" s="70">
        <v>14865</v>
      </c>
      <c r="H107" s="70">
        <v>12119.4</v>
      </c>
      <c r="I107" s="70"/>
    </row>
    <row r="108" spans="2:9" ht="30" customHeight="1" x14ac:dyDescent="0.2">
      <c r="B108" s="182">
        <v>3292</v>
      </c>
      <c r="C108" s="182"/>
      <c r="D108" s="182"/>
      <c r="E108" s="69" t="s">
        <v>106</v>
      </c>
      <c r="F108" s="70">
        <v>4645</v>
      </c>
      <c r="G108" s="70">
        <v>4645</v>
      </c>
      <c r="H108" s="70">
        <v>1723.48</v>
      </c>
      <c r="I108" s="70"/>
    </row>
    <row r="109" spans="2:9" ht="30" customHeight="1" x14ac:dyDescent="0.2">
      <c r="B109" s="182" t="s">
        <v>168</v>
      </c>
      <c r="C109" s="182"/>
      <c r="D109" s="182"/>
      <c r="E109" s="69" t="s">
        <v>107</v>
      </c>
      <c r="F109" s="70">
        <v>3982</v>
      </c>
      <c r="G109" s="70">
        <v>3982</v>
      </c>
      <c r="H109" s="70">
        <v>1391.41</v>
      </c>
      <c r="I109" s="70"/>
    </row>
    <row r="110" spans="2:9" ht="30" customHeight="1" x14ac:dyDescent="0.2">
      <c r="B110" s="182">
        <v>3294</v>
      </c>
      <c r="C110" s="182"/>
      <c r="D110" s="182"/>
      <c r="E110" s="69" t="s">
        <v>108</v>
      </c>
      <c r="F110" s="70">
        <v>398</v>
      </c>
      <c r="G110" s="70">
        <v>398</v>
      </c>
      <c r="H110" s="70">
        <v>420</v>
      </c>
      <c r="I110" s="70"/>
    </row>
    <row r="111" spans="2:9" ht="30" customHeight="1" x14ac:dyDescent="0.2">
      <c r="B111" s="182">
        <v>3295</v>
      </c>
      <c r="C111" s="182"/>
      <c r="D111" s="182"/>
      <c r="E111" s="69" t="s">
        <v>109</v>
      </c>
      <c r="F111" s="70">
        <v>133</v>
      </c>
      <c r="G111" s="70">
        <v>133</v>
      </c>
      <c r="H111" s="70">
        <v>0</v>
      </c>
      <c r="I111" s="70"/>
    </row>
    <row r="112" spans="2:9" ht="30" customHeight="1" x14ac:dyDescent="0.2">
      <c r="B112" s="182" t="s">
        <v>169</v>
      </c>
      <c r="C112" s="182"/>
      <c r="D112" s="182"/>
      <c r="E112" s="69" t="s">
        <v>104</v>
      </c>
      <c r="F112" s="70">
        <v>3982</v>
      </c>
      <c r="G112" s="70">
        <v>3982</v>
      </c>
      <c r="H112" s="70">
        <v>1898.42</v>
      </c>
      <c r="I112" s="70"/>
    </row>
    <row r="113" spans="2:9" ht="30" customHeight="1" x14ac:dyDescent="0.2">
      <c r="B113" s="79"/>
      <c r="C113" s="80">
        <v>34</v>
      </c>
      <c r="D113" s="81"/>
      <c r="E113" s="69" t="s">
        <v>110</v>
      </c>
      <c r="F113" s="70">
        <f>SUM(F114)</f>
        <v>265</v>
      </c>
      <c r="G113" s="70">
        <f>SUM(G114)</f>
        <v>265</v>
      </c>
      <c r="H113" s="70">
        <f>SUM(H114)</f>
        <v>0.32</v>
      </c>
      <c r="I113" s="70">
        <f t="shared" ref="I113" si="28">(H113/G113)*100</f>
        <v>0.12075471698113208</v>
      </c>
    </row>
    <row r="114" spans="2:9" ht="30" customHeight="1" x14ac:dyDescent="0.2">
      <c r="B114" s="79"/>
      <c r="C114" s="80">
        <v>343</v>
      </c>
      <c r="D114" s="81"/>
      <c r="E114" s="69" t="s">
        <v>111</v>
      </c>
      <c r="F114" s="70">
        <f>SUM(F115:F116)</f>
        <v>265</v>
      </c>
      <c r="G114" s="70">
        <f>SUM(G115:G116)</f>
        <v>265</v>
      </c>
      <c r="H114" s="70">
        <f>SUM(H115:H116)</f>
        <v>0.32</v>
      </c>
      <c r="I114" s="70"/>
    </row>
    <row r="115" spans="2:9" ht="30" customHeight="1" x14ac:dyDescent="0.2">
      <c r="B115" s="182" t="s">
        <v>170</v>
      </c>
      <c r="C115" s="182"/>
      <c r="D115" s="182"/>
      <c r="E115" s="69" t="s">
        <v>113</v>
      </c>
      <c r="F115" s="70">
        <v>133</v>
      </c>
      <c r="G115" s="70">
        <v>133</v>
      </c>
      <c r="H115" s="70">
        <v>0</v>
      </c>
      <c r="I115" s="70"/>
    </row>
    <row r="116" spans="2:9" ht="30" customHeight="1" x14ac:dyDescent="0.2">
      <c r="B116" s="182">
        <v>3433</v>
      </c>
      <c r="C116" s="182"/>
      <c r="D116" s="182"/>
      <c r="E116" s="69" t="s">
        <v>112</v>
      </c>
      <c r="F116" s="70">
        <v>132</v>
      </c>
      <c r="G116" s="70">
        <v>132</v>
      </c>
      <c r="H116" s="70">
        <v>0.32</v>
      </c>
      <c r="I116" s="70"/>
    </row>
    <row r="117" spans="2:9" ht="30" customHeight="1" x14ac:dyDescent="0.2">
      <c r="B117" s="79"/>
      <c r="C117" s="80">
        <v>4</v>
      </c>
      <c r="D117" s="81"/>
      <c r="E117" s="25" t="s">
        <v>6</v>
      </c>
      <c r="F117" s="109">
        <f>F118+F120</f>
        <v>21501</v>
      </c>
      <c r="G117" s="109">
        <f t="shared" ref="G117:I117" si="29">G118+G120</f>
        <v>21501</v>
      </c>
      <c r="H117" s="109">
        <f t="shared" si="29"/>
        <v>6722.8799999999992</v>
      </c>
      <c r="I117" s="109">
        <f t="shared" si="29"/>
        <v>101.30402744601562</v>
      </c>
    </row>
    <row r="118" spans="2:9" ht="30" customHeight="1" x14ac:dyDescent="0.2">
      <c r="B118" s="79"/>
      <c r="C118" s="80">
        <v>41</v>
      </c>
      <c r="D118" s="81"/>
      <c r="E118" s="69" t="s">
        <v>7</v>
      </c>
      <c r="F118" s="70">
        <f>SUM(F119)</f>
        <v>2654</v>
      </c>
      <c r="G118" s="70">
        <f>SUM(G119)</f>
        <v>2654</v>
      </c>
      <c r="H118" s="70">
        <f>SUM(H119)</f>
        <v>2027.4</v>
      </c>
      <c r="I118" s="70">
        <f t="shared" ref="I118:I120" si="30">(H118/G118)*100</f>
        <v>76.390354182366238</v>
      </c>
    </row>
    <row r="119" spans="2:9" ht="30" customHeight="1" x14ac:dyDescent="0.2">
      <c r="B119" s="182">
        <v>4123</v>
      </c>
      <c r="C119" s="182"/>
      <c r="D119" s="182"/>
      <c r="E119" s="69" t="s">
        <v>118</v>
      </c>
      <c r="F119" s="70">
        <v>2654</v>
      </c>
      <c r="G119" s="70">
        <v>2654</v>
      </c>
      <c r="H119" s="70">
        <v>2027.4</v>
      </c>
      <c r="I119" s="70"/>
    </row>
    <row r="120" spans="2:9" ht="30" customHeight="1" x14ac:dyDescent="0.2">
      <c r="B120" s="79"/>
      <c r="C120" s="80">
        <v>42</v>
      </c>
      <c r="D120" s="81"/>
      <c r="E120" s="69" t="s">
        <v>119</v>
      </c>
      <c r="F120" s="70">
        <f>SUM(F121+F126)</f>
        <v>18847</v>
      </c>
      <c r="G120" s="70">
        <f>SUM(G121+G126)</f>
        <v>18847</v>
      </c>
      <c r="H120" s="70">
        <f>SUM(H121+H126)</f>
        <v>4695.4799999999996</v>
      </c>
      <c r="I120" s="70">
        <f t="shared" si="30"/>
        <v>24.913673263649386</v>
      </c>
    </row>
    <row r="121" spans="2:9" ht="30" customHeight="1" x14ac:dyDescent="0.2">
      <c r="B121" s="79"/>
      <c r="C121" s="80">
        <v>422</v>
      </c>
      <c r="D121" s="81"/>
      <c r="E121" s="69" t="s">
        <v>120</v>
      </c>
      <c r="F121" s="70">
        <f>SUM(F122:F125)</f>
        <v>14600</v>
      </c>
      <c r="G121" s="70">
        <f>SUM(G122:G125)</f>
        <v>14600</v>
      </c>
      <c r="H121" s="70">
        <f>SUM(H122:H125)</f>
        <v>4695.4799999999996</v>
      </c>
      <c r="I121" s="70"/>
    </row>
    <row r="122" spans="2:9" ht="30" customHeight="1" x14ac:dyDescent="0.2">
      <c r="B122" s="182" t="s">
        <v>157</v>
      </c>
      <c r="C122" s="182"/>
      <c r="D122" s="182"/>
      <c r="E122" s="69" t="s">
        <v>121</v>
      </c>
      <c r="F122" s="70">
        <v>10618</v>
      </c>
      <c r="G122" s="70">
        <v>10618</v>
      </c>
      <c r="H122" s="70">
        <v>4375.49</v>
      </c>
      <c r="I122" s="70"/>
    </row>
    <row r="123" spans="2:9" ht="30" customHeight="1" x14ac:dyDescent="0.2">
      <c r="B123" s="182">
        <v>4222</v>
      </c>
      <c r="C123" s="182"/>
      <c r="D123" s="182"/>
      <c r="E123" s="69" t="s">
        <v>125</v>
      </c>
      <c r="F123" s="70">
        <v>1327</v>
      </c>
      <c r="G123" s="70">
        <v>1327</v>
      </c>
      <c r="H123" s="70">
        <v>319.99</v>
      </c>
      <c r="I123" s="70"/>
    </row>
    <row r="124" spans="2:9" ht="30" customHeight="1" x14ac:dyDescent="0.2">
      <c r="B124" s="182">
        <v>4223</v>
      </c>
      <c r="C124" s="182"/>
      <c r="D124" s="182"/>
      <c r="E124" s="69" t="s">
        <v>122</v>
      </c>
      <c r="F124" s="70">
        <v>1327</v>
      </c>
      <c r="G124" s="70">
        <v>1327</v>
      </c>
      <c r="H124" s="70">
        <v>0</v>
      </c>
      <c r="I124" s="70"/>
    </row>
    <row r="125" spans="2:9" ht="30" customHeight="1" x14ac:dyDescent="0.2">
      <c r="B125" s="182">
        <v>4224</v>
      </c>
      <c r="C125" s="182"/>
      <c r="D125" s="182"/>
      <c r="E125" s="69" t="s">
        <v>174</v>
      </c>
      <c r="F125" s="70">
        <v>1328</v>
      </c>
      <c r="G125" s="70">
        <v>1328</v>
      </c>
      <c r="H125" s="70">
        <v>0</v>
      </c>
      <c r="I125" s="70"/>
    </row>
    <row r="126" spans="2:9" ht="30" customHeight="1" x14ac:dyDescent="0.2">
      <c r="B126" s="79"/>
      <c r="C126" s="80">
        <v>426</v>
      </c>
      <c r="D126" s="81"/>
      <c r="E126" s="69" t="s">
        <v>128</v>
      </c>
      <c r="F126" s="70">
        <f>SUM(F127)</f>
        <v>4247</v>
      </c>
      <c r="G126" s="70">
        <f>SUM(G127)</f>
        <v>4247</v>
      </c>
      <c r="H126" s="70">
        <f>SUM(H127)</f>
        <v>0</v>
      </c>
      <c r="I126" s="70"/>
    </row>
    <row r="127" spans="2:9" ht="30" customHeight="1" x14ac:dyDescent="0.2">
      <c r="B127" s="182">
        <v>4262</v>
      </c>
      <c r="C127" s="182"/>
      <c r="D127" s="182"/>
      <c r="E127" s="69" t="s">
        <v>129</v>
      </c>
      <c r="F127" s="70">
        <v>4247</v>
      </c>
      <c r="G127" s="70">
        <v>4247</v>
      </c>
      <c r="H127" s="70">
        <v>0</v>
      </c>
      <c r="I127" s="70"/>
    </row>
  </sheetData>
  <mergeCells count="80">
    <mergeCell ref="B127:D127"/>
    <mergeCell ref="B122:D122"/>
    <mergeCell ref="B123:D123"/>
    <mergeCell ref="B124:D124"/>
    <mergeCell ref="B125:D125"/>
    <mergeCell ref="B119:D119"/>
    <mergeCell ref="B112:D112"/>
    <mergeCell ref="B115:D115"/>
    <mergeCell ref="B116:D116"/>
    <mergeCell ref="B107:D107"/>
    <mergeCell ref="B108:D108"/>
    <mergeCell ref="B109:D109"/>
    <mergeCell ref="B110:D110"/>
    <mergeCell ref="B111:D111"/>
    <mergeCell ref="B102:D102"/>
    <mergeCell ref="B103:D103"/>
    <mergeCell ref="B104:D104"/>
    <mergeCell ref="B105:D105"/>
    <mergeCell ref="B97:D97"/>
    <mergeCell ref="B98:D98"/>
    <mergeCell ref="B99:D99"/>
    <mergeCell ref="B100:D100"/>
    <mergeCell ref="B101:D101"/>
    <mergeCell ref="B92:D92"/>
    <mergeCell ref="B93:D93"/>
    <mergeCell ref="B94:D94"/>
    <mergeCell ref="B95:D95"/>
    <mergeCell ref="B87:D87"/>
    <mergeCell ref="B88:D88"/>
    <mergeCell ref="B89:D89"/>
    <mergeCell ref="B91:D91"/>
    <mergeCell ref="B83:D83"/>
    <mergeCell ref="B86:D86"/>
    <mergeCell ref="B79:D79"/>
    <mergeCell ref="B80:D80"/>
    <mergeCell ref="B81:D81"/>
    <mergeCell ref="B73:D73"/>
    <mergeCell ref="B67:D67"/>
    <mergeCell ref="B68:D68"/>
    <mergeCell ref="B58:D58"/>
    <mergeCell ref="B59:D59"/>
    <mergeCell ref="B60:D60"/>
    <mergeCell ref="B61:D61"/>
    <mergeCell ref="B65:D65"/>
    <mergeCell ref="B42:D42"/>
    <mergeCell ref="B43:D43"/>
    <mergeCell ref="B44:D44"/>
    <mergeCell ref="B45:D45"/>
    <mergeCell ref="B57:D57"/>
    <mergeCell ref="B46:D46"/>
    <mergeCell ref="B47:D47"/>
    <mergeCell ref="B48:D48"/>
    <mergeCell ref="B50:D50"/>
    <mergeCell ref="B37:D37"/>
    <mergeCell ref="B38:D38"/>
    <mergeCell ref="B39:D39"/>
    <mergeCell ref="B40:D40"/>
    <mergeCell ref="B7:I7"/>
    <mergeCell ref="B13:D13"/>
    <mergeCell ref="B23:D23"/>
    <mergeCell ref="B35:D35"/>
    <mergeCell ref="B27:D27"/>
    <mergeCell ref="B30:D30"/>
    <mergeCell ref="B25:D25"/>
    <mergeCell ref="B75:D75"/>
    <mergeCell ref="B18:D18"/>
    <mergeCell ref="B9:I9"/>
    <mergeCell ref="B11:E11"/>
    <mergeCell ref="B12:E12"/>
    <mergeCell ref="B16:D16"/>
    <mergeCell ref="B15:D15"/>
    <mergeCell ref="B17:D17"/>
    <mergeCell ref="B53:D53"/>
    <mergeCell ref="B69:D69"/>
    <mergeCell ref="B74:D74"/>
    <mergeCell ref="B22:D22"/>
    <mergeCell ref="B31:D31"/>
    <mergeCell ref="B32:D32"/>
    <mergeCell ref="B33:D33"/>
    <mergeCell ref="B36:D3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Atubanjski</cp:lastModifiedBy>
  <cp:lastPrinted>2025-03-19T11:22:29Z</cp:lastPrinted>
  <dcterms:created xsi:type="dcterms:W3CDTF">2022-08-12T12:51:27Z</dcterms:created>
  <dcterms:modified xsi:type="dcterms:W3CDTF">2025-03-27T12:04:08Z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