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3-novo vijeće\7. sjednica Upravnog vijeća\"/>
    </mc:Choice>
  </mc:AlternateContent>
  <xr:revisionPtr revIDLastSave="0" documentId="13_ncr:1_{412E18D5-A0A7-47B7-90C5-1C9879321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rashoda'!$B$2:$L$103</definedName>
    <definedName name="_xlnm.Print_Area" localSheetId="0">SAŽETAK!$B$1:$L$37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3" l="1"/>
  <c r="L48" i="3"/>
  <c r="G74" i="7"/>
  <c r="H74" i="7"/>
  <c r="F74" i="7"/>
  <c r="G75" i="7"/>
  <c r="H75" i="7"/>
  <c r="F75" i="7"/>
  <c r="G80" i="7"/>
  <c r="H80" i="7"/>
  <c r="F80" i="7"/>
  <c r="F90" i="7"/>
  <c r="G90" i="7"/>
  <c r="H90" i="7"/>
  <c r="F85" i="7"/>
  <c r="G85" i="7"/>
  <c r="H85" i="7"/>
  <c r="G63" i="7"/>
  <c r="H63" i="7"/>
  <c r="F59" i="7"/>
  <c r="G67" i="7"/>
  <c r="H67" i="7"/>
  <c r="H66" i="7" s="1"/>
  <c r="G66" i="7"/>
  <c r="F67" i="7"/>
  <c r="F66" i="7" s="1"/>
  <c r="H60" i="7"/>
  <c r="H59" i="7" s="1"/>
  <c r="G61" i="7"/>
  <c r="H61" i="7"/>
  <c r="F61" i="7"/>
  <c r="G46" i="7"/>
  <c r="H46" i="7"/>
  <c r="F46" i="7"/>
  <c r="G21" i="7"/>
  <c r="H21" i="7"/>
  <c r="F21" i="7"/>
  <c r="G18" i="7"/>
  <c r="H18" i="7"/>
  <c r="F18" i="7"/>
  <c r="H69" i="7"/>
  <c r="H21" i="5"/>
  <c r="G21" i="5"/>
  <c r="G49" i="3" l="1"/>
  <c r="H83" i="3"/>
  <c r="I83" i="3"/>
  <c r="I82" i="3" s="1"/>
  <c r="J83" i="3"/>
  <c r="J82" i="3" s="1"/>
  <c r="H82" i="3"/>
  <c r="G83" i="3"/>
  <c r="G82" i="3"/>
  <c r="J86" i="3"/>
  <c r="J90" i="3"/>
  <c r="H129" i="7"/>
  <c r="G129" i="7"/>
  <c r="G128" i="7" s="1"/>
  <c r="F129" i="7"/>
  <c r="F128" i="7" s="1"/>
  <c r="H126" i="7"/>
  <c r="G126" i="7"/>
  <c r="F126" i="7"/>
  <c r="H121" i="7"/>
  <c r="G121" i="7"/>
  <c r="F121" i="7"/>
  <c r="H118" i="7"/>
  <c r="G118" i="7"/>
  <c r="F118" i="7"/>
  <c r="H114" i="7"/>
  <c r="H113" i="7" s="1"/>
  <c r="G114" i="7"/>
  <c r="F114" i="7"/>
  <c r="F113" i="7" s="1"/>
  <c r="H106" i="7"/>
  <c r="G106" i="7"/>
  <c r="F106" i="7"/>
  <c r="H96" i="7"/>
  <c r="G96" i="7"/>
  <c r="F96" i="7"/>
  <c r="H82" i="7"/>
  <c r="G82" i="7"/>
  <c r="F82" i="7"/>
  <c r="H78" i="7"/>
  <c r="G78" i="7"/>
  <c r="F78" i="7"/>
  <c r="G72" i="7"/>
  <c r="G71" i="7" s="1"/>
  <c r="G70" i="7" s="1"/>
  <c r="F72" i="7"/>
  <c r="F71" i="7" s="1"/>
  <c r="F70" i="7" s="1"/>
  <c r="F63" i="7"/>
  <c r="H53" i="7"/>
  <c r="G53" i="7"/>
  <c r="G52" i="7" s="1"/>
  <c r="G51" i="7" s="1"/>
  <c r="F53" i="7"/>
  <c r="F52" i="7" s="1"/>
  <c r="F51" i="7" s="1"/>
  <c r="F23" i="7"/>
  <c r="F17" i="7" s="1"/>
  <c r="G23" i="7"/>
  <c r="G17" i="7" s="1"/>
  <c r="H23" i="7"/>
  <c r="H17" i="7" s="1"/>
  <c r="F26" i="7"/>
  <c r="G26" i="7"/>
  <c r="H26" i="7"/>
  <c r="F31" i="7"/>
  <c r="G31" i="7"/>
  <c r="H31" i="7"/>
  <c r="F38" i="7"/>
  <c r="G38" i="7"/>
  <c r="H38" i="7"/>
  <c r="F49" i="7"/>
  <c r="F48" i="7" s="1"/>
  <c r="G49" i="7"/>
  <c r="G48" i="7" s="1"/>
  <c r="H49" i="7"/>
  <c r="I74" i="7"/>
  <c r="G69" i="7" l="1"/>
  <c r="F69" i="7"/>
  <c r="I66" i="7"/>
  <c r="G60" i="7"/>
  <c r="F60" i="7"/>
  <c r="F58" i="7" s="1"/>
  <c r="L82" i="3"/>
  <c r="G84" i="7"/>
  <c r="H77" i="7"/>
  <c r="F120" i="7"/>
  <c r="F117" i="7" s="1"/>
  <c r="H128" i="7"/>
  <c r="I128" i="7" s="1"/>
  <c r="H120" i="7"/>
  <c r="F84" i="7"/>
  <c r="I60" i="7"/>
  <c r="G25" i="7"/>
  <c r="H52" i="7"/>
  <c r="F77" i="7"/>
  <c r="G113" i="7"/>
  <c r="I113" i="7" s="1"/>
  <c r="G120" i="7"/>
  <c r="H25" i="7"/>
  <c r="F25" i="7"/>
  <c r="F16" i="7" s="1"/>
  <c r="H84" i="7"/>
  <c r="I118" i="7"/>
  <c r="G77" i="7"/>
  <c r="H48" i="7"/>
  <c r="K26" i="1"/>
  <c r="K25" i="1"/>
  <c r="L26" i="1"/>
  <c r="L25" i="1"/>
  <c r="L15" i="1"/>
  <c r="L14" i="1"/>
  <c r="K15" i="1"/>
  <c r="K14" i="1"/>
  <c r="L11" i="1"/>
  <c r="K11" i="1"/>
  <c r="G27" i="1"/>
  <c r="G16" i="1"/>
  <c r="G13" i="1"/>
  <c r="I27" i="1"/>
  <c r="J27" i="1"/>
  <c r="H27" i="1"/>
  <c r="I84" i="7" l="1"/>
  <c r="G59" i="7"/>
  <c r="G58" i="7" s="1"/>
  <c r="H76" i="7"/>
  <c r="I69" i="7"/>
  <c r="I77" i="7"/>
  <c r="F76" i="7"/>
  <c r="I59" i="7"/>
  <c r="H58" i="7"/>
  <c r="I120" i="7"/>
  <c r="F15" i="7"/>
  <c r="F14" i="7" s="1"/>
  <c r="F13" i="7" s="1"/>
  <c r="G16" i="7"/>
  <c r="G15" i="7" s="1"/>
  <c r="G17" i="1"/>
  <c r="I17" i="7"/>
  <c r="L27" i="1"/>
  <c r="H117" i="7"/>
  <c r="I25" i="7"/>
  <c r="G76" i="7"/>
  <c r="I52" i="7"/>
  <c r="H51" i="7"/>
  <c r="I51" i="7" s="1"/>
  <c r="G117" i="7"/>
  <c r="K27" i="1"/>
  <c r="I48" i="7"/>
  <c r="H16" i="7"/>
  <c r="I16" i="1"/>
  <c r="J16" i="1"/>
  <c r="H16" i="1"/>
  <c r="I13" i="1"/>
  <c r="J13" i="1"/>
  <c r="H13" i="1"/>
  <c r="I75" i="7"/>
  <c r="D9" i="8"/>
  <c r="D8" i="8" s="1"/>
  <c r="D7" i="8" s="1"/>
  <c r="E9" i="8"/>
  <c r="E8" i="8" s="1"/>
  <c r="E7" i="8" s="1"/>
  <c r="F9" i="8"/>
  <c r="F8" i="8" s="1"/>
  <c r="H10" i="8"/>
  <c r="H11" i="8"/>
  <c r="G10" i="8"/>
  <c r="G11" i="8"/>
  <c r="C9" i="8"/>
  <c r="G9" i="8" s="1"/>
  <c r="I17" i="1" l="1"/>
  <c r="I76" i="7"/>
  <c r="G14" i="7"/>
  <c r="G13" i="7" s="1"/>
  <c r="I58" i="7"/>
  <c r="I117" i="7"/>
  <c r="I16" i="7"/>
  <c r="H15" i="7"/>
  <c r="F12" i="7"/>
  <c r="F11" i="7"/>
  <c r="H17" i="1"/>
  <c r="H8" i="8"/>
  <c r="F7" i="8"/>
  <c r="C8" i="8"/>
  <c r="C7" i="8" s="1"/>
  <c r="H9" i="8"/>
  <c r="L13" i="1"/>
  <c r="K13" i="1"/>
  <c r="J17" i="1"/>
  <c r="K16" i="1"/>
  <c r="L16" i="1"/>
  <c r="D23" i="5"/>
  <c r="E23" i="5"/>
  <c r="F23" i="5"/>
  <c r="D21" i="5"/>
  <c r="E21" i="5"/>
  <c r="F21" i="5"/>
  <c r="D19" i="5"/>
  <c r="E19" i="5"/>
  <c r="F19" i="5"/>
  <c r="D17" i="5"/>
  <c r="E17" i="5"/>
  <c r="F17" i="5"/>
  <c r="C23" i="5"/>
  <c r="C21" i="5"/>
  <c r="C19" i="5"/>
  <c r="C17" i="5"/>
  <c r="D14" i="5"/>
  <c r="E14" i="5"/>
  <c r="F14" i="5"/>
  <c r="D12" i="5"/>
  <c r="E12" i="5"/>
  <c r="F12" i="5"/>
  <c r="C14" i="5"/>
  <c r="C12" i="5"/>
  <c r="D10" i="5"/>
  <c r="E10" i="5"/>
  <c r="F10" i="5"/>
  <c r="C10" i="5"/>
  <c r="D8" i="5"/>
  <c r="E8" i="5"/>
  <c r="F8" i="5"/>
  <c r="H8" i="5" s="1"/>
  <c r="H14" i="7" l="1"/>
  <c r="I15" i="7"/>
  <c r="G12" i="7"/>
  <c r="G11" i="7"/>
  <c r="H10" i="5"/>
  <c r="H19" i="5"/>
  <c r="C16" i="5"/>
  <c r="G8" i="8"/>
  <c r="G7" i="8"/>
  <c r="H7" i="8"/>
  <c r="E7" i="5"/>
  <c r="G10" i="5"/>
  <c r="G19" i="5"/>
  <c r="F7" i="5"/>
  <c r="H7" i="5" s="1"/>
  <c r="G17" i="5"/>
  <c r="L17" i="1"/>
  <c r="K17" i="1"/>
  <c r="E16" i="5"/>
  <c r="D16" i="5"/>
  <c r="F16" i="5"/>
  <c r="H17" i="5"/>
  <c r="D7" i="5"/>
  <c r="C8" i="5"/>
  <c r="H99" i="3"/>
  <c r="I99" i="3"/>
  <c r="J99" i="3"/>
  <c r="G99" i="3"/>
  <c r="G102" i="3"/>
  <c r="G101" i="3" s="1"/>
  <c r="H102" i="3"/>
  <c r="H101" i="3" s="1"/>
  <c r="I102" i="3"/>
  <c r="I101" i="3" s="1"/>
  <c r="J102" i="3"/>
  <c r="H93" i="3"/>
  <c r="I93" i="3"/>
  <c r="J93" i="3"/>
  <c r="G93" i="3"/>
  <c r="H90" i="3"/>
  <c r="H89" i="3" s="1"/>
  <c r="I90" i="3"/>
  <c r="I89" i="3" s="1"/>
  <c r="J89" i="3"/>
  <c r="G90" i="3"/>
  <c r="G89" i="3" s="1"/>
  <c r="H13" i="7" l="1"/>
  <c r="I14" i="7"/>
  <c r="J92" i="3"/>
  <c r="I92" i="3"/>
  <c r="I88" i="3" s="1"/>
  <c r="H92" i="3"/>
  <c r="H88" i="3" s="1"/>
  <c r="G92" i="3"/>
  <c r="G88" i="3" s="1"/>
  <c r="H16" i="5"/>
  <c r="G16" i="5"/>
  <c r="C7" i="5"/>
  <c r="G7" i="5" s="1"/>
  <c r="G8" i="5"/>
  <c r="J101" i="3"/>
  <c r="J88" i="3" s="1"/>
  <c r="H86" i="3"/>
  <c r="H85" i="3" s="1"/>
  <c r="I86" i="3"/>
  <c r="J85" i="3"/>
  <c r="G86" i="3"/>
  <c r="G85" i="3" s="1"/>
  <c r="H79" i="3"/>
  <c r="H78" i="3" s="1"/>
  <c r="G79" i="3"/>
  <c r="G78" i="3" s="1"/>
  <c r="H71" i="3"/>
  <c r="I71" i="3"/>
  <c r="J71" i="3"/>
  <c r="G71" i="3"/>
  <c r="H61" i="3"/>
  <c r="I61" i="3"/>
  <c r="J61" i="3"/>
  <c r="G61" i="3"/>
  <c r="H54" i="3"/>
  <c r="I54" i="3"/>
  <c r="J54" i="3"/>
  <c r="G54" i="3"/>
  <c r="J49" i="3"/>
  <c r="I49" i="3"/>
  <c r="H49" i="3"/>
  <c r="H46" i="3"/>
  <c r="I46" i="3"/>
  <c r="J46" i="3"/>
  <c r="G46" i="3"/>
  <c r="H44" i="3"/>
  <c r="I44" i="3"/>
  <c r="J44" i="3"/>
  <c r="G44" i="3"/>
  <c r="L89" i="3"/>
  <c r="H41" i="3"/>
  <c r="I41" i="3"/>
  <c r="J41" i="3"/>
  <c r="G41" i="3"/>
  <c r="G26" i="3"/>
  <c r="I26" i="3"/>
  <c r="I25" i="3" s="1"/>
  <c r="J26" i="3"/>
  <c r="H26" i="3"/>
  <c r="H25" i="3" s="1"/>
  <c r="G23" i="3"/>
  <c r="I23" i="3"/>
  <c r="J23" i="3"/>
  <c r="H23" i="3"/>
  <c r="H22" i="3" s="1"/>
  <c r="I19" i="3"/>
  <c r="I18" i="3" s="1"/>
  <c r="H19" i="3"/>
  <c r="H18" i="3" s="1"/>
  <c r="G19" i="3"/>
  <c r="G18" i="3" s="1"/>
  <c r="J19" i="3"/>
  <c r="J14" i="3"/>
  <c r="G14" i="3"/>
  <c r="G13" i="3" s="1"/>
  <c r="I14" i="3"/>
  <c r="I13" i="3" s="1"/>
  <c r="H14" i="3"/>
  <c r="H13" i="3" s="1"/>
  <c r="H12" i="7" l="1"/>
  <c r="I12" i="7" s="1"/>
  <c r="H11" i="7"/>
  <c r="I11" i="7" s="1"/>
  <c r="I13" i="7"/>
  <c r="H12" i="3"/>
  <c r="H11" i="3" s="1"/>
  <c r="H40" i="3"/>
  <c r="J22" i="3"/>
  <c r="H48" i="3"/>
  <c r="H39" i="3" s="1"/>
  <c r="J48" i="3"/>
  <c r="G22" i="3"/>
  <c r="J13" i="3"/>
  <c r="J40" i="3"/>
  <c r="G48" i="3"/>
  <c r="L88" i="3"/>
  <c r="L101" i="3"/>
  <c r="I48" i="3"/>
  <c r="G40" i="3"/>
  <c r="J25" i="3"/>
  <c r="I40" i="3"/>
  <c r="K85" i="3"/>
  <c r="L92" i="3"/>
  <c r="I85" i="3"/>
  <c r="G25" i="3"/>
  <c r="J18" i="3"/>
  <c r="I22" i="3"/>
  <c r="G39" i="3" l="1"/>
  <c r="G38" i="3" s="1"/>
  <c r="H38" i="3"/>
  <c r="L85" i="3"/>
  <c r="J79" i="3"/>
  <c r="J12" i="3"/>
  <c r="J11" i="3" s="1"/>
  <c r="I12" i="3"/>
  <c r="I11" i="3" s="1"/>
  <c r="G12" i="3"/>
  <c r="G11" i="3" s="1"/>
  <c r="L13" i="3"/>
  <c r="K13" i="3"/>
  <c r="K18" i="3"/>
  <c r="L40" i="3"/>
  <c r="K25" i="3"/>
  <c r="L25" i="3"/>
  <c r="K40" i="3"/>
  <c r="L18" i="3"/>
  <c r="J78" i="3" l="1"/>
  <c r="J39" i="3" s="1"/>
  <c r="L12" i="3"/>
  <c r="K12" i="3"/>
  <c r="L11" i="3"/>
  <c r="K11" i="3"/>
  <c r="I79" i="3" l="1"/>
  <c r="H72" i="7"/>
  <c r="H71" i="7" s="1"/>
  <c r="J38" i="3" l="1"/>
  <c r="K38" i="3" s="1"/>
  <c r="K39" i="3"/>
  <c r="I78" i="3"/>
  <c r="I39" i="3" s="1"/>
  <c r="L78" i="3" l="1"/>
  <c r="I38" i="3" l="1"/>
  <c r="L38" i="3" s="1"/>
  <c r="L39" i="3"/>
</calcChain>
</file>

<file path=xl/sharedStrings.xml><?xml version="1.0" encoding="utf-8"?>
<sst xmlns="http://schemas.openxmlformats.org/spreadsheetml/2006/main" count="394" uniqueCount="199">
  <si>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</si>
  <si>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</si>
  <si>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</si>
  <si>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</si>
  <si>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</si>
  <si>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</si>
  <si>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</si>
  <si>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</si>
  <si>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</si>
  <si>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</si>
  <si>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</si>
  <si>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</si>
  <si>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</si>
  <si>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</si>
  <si>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</si>
  <si>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</si>
  <si>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</si>
  <si>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</si>
  <si>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</si>
  <si>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</si>
  <si>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</si>
  <si>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</si>
  <si>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</si>
  <si>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</si>
  <si>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</si>
  <si>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</si>
  <si>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</si>
  <si>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</si>
  <si>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</si>
  <si>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</si>
  <si>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</si>
  <si>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</si>
  <si>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</si>
  <si>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</si>
  <si>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</si>
  <si>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</si>
  <si>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</si>
  <si>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</si>
  <si>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</si>
  <si>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</si>
  <si>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</si>
  <si>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</si>
  <si>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</si>
  <si>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</si>
  <si>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</si>
  <si>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</si>
  <si>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</si>
  <si>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</si>
  <si>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</si>
  <si>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</si>
  <si>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</si>
  <si>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</si>
  <si>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</si>
  <si>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</si>
  <si>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</si>
  <si>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</si>
  <si>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</si>
  <si>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</si>
  <si>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</si>
  <si>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</si>
  <si>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</si>
  <si>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</si>
  <si>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</si>
  <si>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</si>
  <si>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</si>
  <si>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</si>
  <si>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</si>
  <si>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</si>
  <si>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</si>
  <si>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</si>
  <si>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Tekuće pomoći proračunskim korisnicima iz proračuna koji im nije nadležan</t>
  </si>
  <si>
    <t>Pomoći proračunskim korisnicima iz proračuna koji im nije nadležan</t>
  </si>
  <si>
    <t xml:space="preserve">Prihodi od upravnih i administrativnih pristojbi, pristojbi po posebnim propisima i naknada </t>
  </si>
  <si>
    <t>Prihodi po posebnim propisima</t>
  </si>
  <si>
    <t>Ostali nespomenuti prihodi</t>
  </si>
  <si>
    <t>Prihodi od novčane naknade poslodavaca zbog nezapošljavanja osoba s invaliditetom</t>
  </si>
  <si>
    <t>Donacije od pravnih i fizičkih osoba izvan općeg proračuna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</si>
  <si>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</si>
  <si>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</si>
  <si>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</si>
  <si>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</si>
  <si>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</si>
  <si>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Plaće za prekovremeni rad</t>
  </si>
  <si>
    <t>Ostali rashodi za zaposlene</t>
  </si>
  <si>
    <t>Doprinosi na plaće</t>
  </si>
  <si>
    <t>Doprinos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</si>
  <si>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</si>
  <si>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</si>
  <si>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</si>
  <si>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</si>
  <si>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</si>
  <si>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</si>
  <si>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</si>
  <si>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</si>
  <si>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</si>
  <si>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</si>
  <si>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</si>
  <si>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</si>
  <si>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</si>
  <si>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</si>
  <si>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</si>
  <si>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</si>
  <si>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ostale usluge</t>
  </si>
  <si>
    <t>Računalne usluge</t>
  </si>
  <si>
    <t>Ostale usluge</t>
  </si>
  <si>
    <t>Usluge promidžbe i informiranja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</si>
  <si>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</si>
  <si>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</si>
  <si>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</si>
  <si>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</si>
  <si>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</si>
  <si>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</si>
  <si>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</si>
  <si>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</si>
  <si>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Zatezne kamate</t>
  </si>
  <si>
    <t>Bankarske usluge i usluge platnog prometa</t>
  </si>
  <si>
    <t>Naknade građanima i kućanstvima na temelju osiguranja i druge naknade</t>
  </si>
  <si>
    <t>Ostale naknade građanima i kućanstvima iz proračuna</t>
  </si>
  <si>
    <t>Naknade građanima i kućanstvima u novcu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</si>
  <si>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</si>
  <si>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</si>
  <si>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</si>
  <si>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</si>
  <si>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</si>
  <si>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</si>
  <si>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</si>
  <si>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Medicinska i labaratorijska oprema</t>
  </si>
  <si>
    <t>Komunikacijska oprema</t>
  </si>
  <si>
    <t>Rashodi za dodatna ulaganja na nefinancijskoj imovini</t>
  </si>
  <si>
    <t>Dodatna ulaganja na građevinskim objektima</t>
  </si>
  <si>
    <t>Nematerijalna proizvedena imovina</t>
  </si>
  <si>
    <t>Ulaganja u računalne programe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</si>
  <si>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</si>
  <si>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</si>
  <si>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</si>
  <si>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</si>
  <si>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</si>
  <si>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</si>
  <si>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10 Socijalna zaštita</t>
  </si>
  <si>
    <t>1012 Invaliditet</t>
  </si>
  <si>
    <t>1040 Obitelj i djeca</t>
  </si>
  <si>
    <t>CENTAR ZA PROFESIONALNU REHABILITACIJU OSIJEK</t>
  </si>
  <si>
    <t>Opći prihodi i primici</t>
  </si>
  <si>
    <t>Ostali prihodi za posebne namjene</t>
  </si>
  <si>
    <t>Ostale pomoći</t>
  </si>
  <si>
    <t>Donacije</t>
  </si>
  <si>
    <t>086</t>
  </si>
  <si>
    <t>Ministarstvo rada, mirovinskog sustava, obitelji i socijalne politike</t>
  </si>
  <si>
    <t>8655</t>
  </si>
  <si>
    <t>NAZIV GLAVE</t>
  </si>
  <si>
    <t>A923001</t>
  </si>
  <si>
    <t>Aktivna politika tržišta rada</t>
  </si>
  <si>
    <t>Administracija i upravljanje</t>
  </si>
  <si>
    <t>Obitelj i djeca</t>
  </si>
  <si>
    <t>Invaliditet</t>
  </si>
  <si>
    <t>Plaće</t>
  </si>
  <si>
    <t>Doprinosi za obvezno zdravstveno osiguranje</t>
  </si>
  <si>
    <t>3211</t>
  </si>
  <si>
    <t>3212</t>
  </si>
  <si>
    <t>Sitni inventar i autogume</t>
  </si>
  <si>
    <t>Usluge telefona,pošte i prijevoza</t>
  </si>
  <si>
    <t>Intelektualne i osobne usluge</t>
  </si>
  <si>
    <t>Naknade građ.i kuć.na temelju osig. i dr.nak.</t>
  </si>
  <si>
    <t>Naknade građanima i kućanstvima</t>
  </si>
  <si>
    <t>4221</t>
  </si>
  <si>
    <t xml:space="preserve">Rashodi za usluge </t>
  </si>
  <si>
    <t>3232</t>
  </si>
  <si>
    <t>3121</t>
  </si>
  <si>
    <t>3221</t>
  </si>
  <si>
    <t>3223</t>
  </si>
  <si>
    <t>3224</t>
  </si>
  <si>
    <t>3231</t>
  </si>
  <si>
    <t>3234</t>
  </si>
  <si>
    <t>3239</t>
  </si>
  <si>
    <t>3291</t>
  </si>
  <si>
    <t>3293</t>
  </si>
  <si>
    <t>3299</t>
  </si>
  <si>
    <t>3431</t>
  </si>
  <si>
    <t xml:space="preserve">Ostali rashodi za zaposlene </t>
  </si>
  <si>
    <t>Službena, radna i zaštitna odjeća</t>
  </si>
  <si>
    <t>Zakupnina i najamnina</t>
  </si>
  <si>
    <t>Medicinska i laboratorijska oprema</t>
  </si>
  <si>
    <t>IZVRŠENJE FINANCIJSKOG PLANA PRORAČUNSKOG KORISNIKA DRŽAVNOG PRORAČUNA
ZA 2023. GODINE</t>
  </si>
  <si>
    <t>IZVORNI PLAN ILI REBALANS 2023.</t>
  </si>
  <si>
    <t>TEKUĆI PLAN 2023.</t>
  </si>
  <si>
    <t>Tekući prijenosi između proračunskih korisnika istog proračuna</t>
  </si>
  <si>
    <t xml:space="preserve">OSTVARENJE/ IZVRŠENJE 
2022. </t>
  </si>
  <si>
    <t xml:space="preserve">OSTVARENJE/ IZVRŠENJE 
2023. </t>
  </si>
  <si>
    <t>Prijenos između proračunskih korisnika istog proračuna</t>
  </si>
  <si>
    <t>Pomoći dane u inozemstvu i unutar općeg proračuna</t>
  </si>
  <si>
    <t>Prijenosi između proračunskih korisnika istog proračuna</t>
  </si>
  <si>
    <t>OSTVARENJE/ IZVRŠENJE 
2022.</t>
  </si>
  <si>
    <t xml:space="preserve"> IZVRŠENJE 
2023. </t>
  </si>
  <si>
    <t>Tekući prijenosi između proračunskih korisnika</t>
  </si>
  <si>
    <t>KLASA: 400-02/22-01/03</t>
  </si>
  <si>
    <t>URBROJ: 2158-88-05-01-24-30</t>
  </si>
  <si>
    <t>Osijek, 28.03.2024. godine</t>
  </si>
  <si>
    <t xml:space="preserve">       Ravnatelj  </t>
  </si>
  <si>
    <t xml:space="preserve">                                                                                                                     Damir Junušić,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</si>
</sst>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3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/>
    <xf numFmtId="4" fontId="7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/>
    </xf>
    <xf numFmtId="0" fontId="3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 wrapText="1"/>
    </xf>
    <xf numFmtId="4" fontId="7" fillId="0" borderId="3" xfId="0" applyNumberFormat="1" applyFont="1" applyBorder="1"/>
    <xf numFmtId="0" fontId="6" fillId="2" borderId="3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4" fontId="6" fillId="2" borderId="3" xfId="0" applyNumberFormat="1" applyFont="1" applyFill="1" applyBorder="1" applyAlignment="1">
      <alignment horizontal="right" vertical="center" wrapText="1"/>
    </xf>
    <xf numFmtId="0" fontId="3" fillId="2" borderId="3" xfId="0" quotePrefix="1" applyFont="1" applyFill="1" applyBorder="1" applyAlignment="1">
      <alignment horizontal="left" vertical="center" wrapText="1" indent="1"/>
    </xf>
    <xf numFmtId="4" fontId="7" fillId="0" borderId="3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top" wrapText="1"/>
    </xf>
    <xf numFmtId="4" fontId="4" fillId="2" borderId="3" xfId="0" applyNumberFormat="1" applyFont="1" applyFill="1" applyBorder="1"/>
    <xf numFmtId="0" fontId="3" fillId="2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/>
    </xf>
    <xf numFmtId="0" fontId="7" fillId="0" borderId="3" xfId="0" applyFont="1" applyBorder="1"/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wrapTex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horizontal="right" wrapText="1"/>
    </xf>
    <xf numFmtId="0" fontId="4" fillId="0" borderId="0" xfId="0" applyFont="1"/>
    <xf numFmtId="0" fontId="2" fillId="0" borderId="3" xfId="0" quotePrefix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 applyAlignment="1">
      <alignment horizontal="center" vertical="center" wrapText="1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/>
    <xf numFmtId="4" fontId="6" fillId="0" borderId="3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/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/>
    <xf numFmtId="0" fontId="7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4" fontId="2" fillId="4" borderId="4" xfId="0" applyNumberFormat="1" applyFont="1" applyFill="1" applyBorder="1" applyAlignment="1">
      <alignment horizontal="right" vertical="center"/>
    </xf>
    <xf numFmtId="4" fontId="2" fillId="4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2" fillId="5" borderId="4" xfId="0" applyFont="1" applyFill="1" applyBorder="1" applyAlignment="1">
      <alignment horizontal="left" vertical="center" wrapText="1"/>
    </xf>
    <xf numFmtId="4" fontId="2" fillId="5" borderId="4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wrapText="1"/>
    </xf>
    <xf numFmtId="0" fontId="2" fillId="3" borderId="2" xfId="0" quotePrefix="1" applyFont="1" applyFill="1" applyBorder="1" applyAlignment="1">
      <alignment horizontal="left" wrapText="1"/>
    </xf>
    <xf numFmtId="0" fontId="2" fillId="3" borderId="4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/>
    </xf>
    <xf numFmtId="49" fontId="7" fillId="4" borderId="4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tabSelected="1" zoomScaleNormal="100" workbookViewId="0">
      <selection activeCell="H39" sqref="H39"/>
    </sheetView>
  </sheetViews>
  <sheetFormatPr defaultRowHeight="15" x14ac:dyDescent="0.2"/>
  <cols>
    <col min="1" max="5" width="9.140625" style="6"/>
    <col min="6" max="6" width="25.28515625" style="6" customWidth="1"/>
    <col min="7" max="7" width="26.140625" style="6" customWidth="1"/>
    <col min="8" max="10" width="25.28515625" style="6" customWidth="1"/>
    <col min="11" max="12" width="15.7109375" style="6" customWidth="1"/>
    <col min="13" max="13" width="25.28515625" style="6" customWidth="1"/>
    <col min="14" max="16384" width="9.140625" style="6"/>
  </cols>
  <sheetData>
    <row r="1" spans="1:13" ht="42" customHeight="1" x14ac:dyDescent="0.2">
      <c r="B1" s="123" t="s">
        <v>182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2"/>
    </row>
    <row r="2" spans="1:13" ht="18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customHeight="1" x14ac:dyDescent="0.2">
      <c r="B3" s="123" t="s">
        <v>13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1:13" ht="15.75" x14ac:dyDescent="0.2">
      <c r="A4" s="5"/>
      <c r="C4" s="7"/>
    </row>
    <row r="5" spans="1:13" ht="15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"/>
    </row>
    <row r="6" spans="1:13" ht="18" customHeight="1" x14ac:dyDescent="0.2">
      <c r="B6" s="123" t="s">
        <v>61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8"/>
    </row>
    <row r="7" spans="1:13" ht="18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</row>
    <row r="8" spans="1:13" ht="18" customHeight="1" x14ac:dyDescent="0.2">
      <c r="B8" s="137" t="s">
        <v>69</v>
      </c>
      <c r="C8" s="137"/>
      <c r="D8" s="137"/>
      <c r="E8" s="137"/>
      <c r="F8" s="137"/>
      <c r="G8" s="45"/>
      <c r="H8" s="46"/>
      <c r="I8" s="46"/>
      <c r="J8" s="46"/>
      <c r="K8" s="47"/>
      <c r="L8" s="47"/>
    </row>
    <row r="9" spans="1:13" ht="47.25" x14ac:dyDescent="0.2">
      <c r="B9" s="131" t="s">
        <v>8</v>
      </c>
      <c r="C9" s="131"/>
      <c r="D9" s="131"/>
      <c r="E9" s="131"/>
      <c r="F9" s="131"/>
      <c r="G9" s="48" t="s">
        <v>186</v>
      </c>
      <c r="H9" s="48" t="s">
        <v>183</v>
      </c>
      <c r="I9" s="48" t="s">
        <v>184</v>
      </c>
      <c r="J9" s="48" t="s">
        <v>187</v>
      </c>
      <c r="K9" s="48" t="s">
        <v>29</v>
      </c>
      <c r="L9" s="48" t="s">
        <v>29</v>
      </c>
    </row>
    <row r="10" spans="1:13" ht="15.75" x14ac:dyDescent="0.25">
      <c r="B10" s="132">
        <v>1</v>
      </c>
      <c r="C10" s="132"/>
      <c r="D10" s="132"/>
      <c r="E10" s="132"/>
      <c r="F10" s="133"/>
      <c r="G10" s="48">
        <v>2</v>
      </c>
      <c r="H10" s="49">
        <v>3</v>
      </c>
      <c r="I10" s="49">
        <v>4</v>
      </c>
      <c r="J10" s="49">
        <v>5</v>
      </c>
      <c r="K10" s="49" t="s">
        <v>40</v>
      </c>
      <c r="L10" s="49" t="s">
        <v>41</v>
      </c>
    </row>
    <row r="11" spans="1:13" ht="15.75" x14ac:dyDescent="0.25">
      <c r="B11" s="127" t="s">
        <v>31</v>
      </c>
      <c r="C11" s="128"/>
      <c r="D11" s="128"/>
      <c r="E11" s="128"/>
      <c r="F11" s="129"/>
      <c r="G11" s="64">
        <v>749717.67</v>
      </c>
      <c r="H11" s="50">
        <v>788727</v>
      </c>
      <c r="I11" s="50">
        <v>788727</v>
      </c>
      <c r="J11" s="50">
        <v>787947.32</v>
      </c>
      <c r="K11" s="50">
        <f>(J11/G11)*100</f>
        <v>105.09920621185304</v>
      </c>
      <c r="L11" s="50">
        <f>(J11/I11)*100</f>
        <v>99.901147038202055</v>
      </c>
    </row>
    <row r="12" spans="1:13" ht="15.75" x14ac:dyDescent="0.25">
      <c r="B12" s="130" t="s">
        <v>30</v>
      </c>
      <c r="C12" s="129"/>
      <c r="D12" s="129"/>
      <c r="E12" s="129"/>
      <c r="F12" s="129"/>
      <c r="G12" s="64">
        <v>0</v>
      </c>
      <c r="H12" s="50">
        <v>0</v>
      </c>
      <c r="I12" s="50">
        <v>0</v>
      </c>
      <c r="J12" s="50">
        <v>0</v>
      </c>
      <c r="K12" s="50"/>
      <c r="L12" s="50"/>
    </row>
    <row r="13" spans="1:13" ht="15.75" x14ac:dyDescent="0.25">
      <c r="B13" s="124" t="s">
        <v>0</v>
      </c>
      <c r="C13" s="125"/>
      <c r="D13" s="125"/>
      <c r="E13" s="125"/>
      <c r="F13" s="126"/>
      <c r="G13" s="3">
        <f>G11+G12</f>
        <v>749717.67</v>
      </c>
      <c r="H13" s="3">
        <f>H11+H12</f>
        <v>788727</v>
      </c>
      <c r="I13" s="3">
        <f t="shared" ref="I13:J13" si="0">I11+I12</f>
        <v>788727</v>
      </c>
      <c r="J13" s="3">
        <f t="shared" si="0"/>
        <v>787947.32</v>
      </c>
      <c r="K13" s="50">
        <f t="shared" ref="K13:K17" si="1">(J13/G13)*100</f>
        <v>105.09920621185304</v>
      </c>
      <c r="L13" s="50">
        <f t="shared" ref="L13:L17" si="2">(J13/I13)*100</f>
        <v>99.901147038202055</v>
      </c>
    </row>
    <row r="14" spans="1:13" ht="15.75" x14ac:dyDescent="0.25">
      <c r="B14" s="136" t="s">
        <v>32</v>
      </c>
      <c r="C14" s="128"/>
      <c r="D14" s="128"/>
      <c r="E14" s="128"/>
      <c r="F14" s="128"/>
      <c r="G14" s="64">
        <v>649696.56000000006</v>
      </c>
      <c r="H14" s="50">
        <v>1152598</v>
      </c>
      <c r="I14" s="50">
        <v>1152598</v>
      </c>
      <c r="J14" s="50">
        <v>810776.79</v>
      </c>
      <c r="K14" s="50">
        <f t="shared" si="1"/>
        <v>124.79314805052992</v>
      </c>
      <c r="L14" s="50">
        <f t="shared" si="2"/>
        <v>70.343414616371007</v>
      </c>
    </row>
    <row r="15" spans="1:13" ht="15.75" x14ac:dyDescent="0.25">
      <c r="B15" s="130" t="s">
        <v>33</v>
      </c>
      <c r="C15" s="129"/>
      <c r="D15" s="129"/>
      <c r="E15" s="129"/>
      <c r="F15" s="129"/>
      <c r="G15" s="65">
        <v>13011.92</v>
      </c>
      <c r="H15" s="50">
        <v>89342</v>
      </c>
      <c r="I15" s="50">
        <v>89342</v>
      </c>
      <c r="J15" s="50">
        <v>82935.94</v>
      </c>
      <c r="K15" s="50">
        <f t="shared" si="1"/>
        <v>637.38433682346647</v>
      </c>
      <c r="L15" s="50">
        <f t="shared" si="2"/>
        <v>92.829732936356919</v>
      </c>
    </row>
    <row r="16" spans="1:13" ht="15.75" x14ac:dyDescent="0.25">
      <c r="B16" s="51" t="s">
        <v>1</v>
      </c>
      <c r="C16" s="52"/>
      <c r="D16" s="52"/>
      <c r="E16" s="52"/>
      <c r="F16" s="52"/>
      <c r="G16" s="3">
        <f>G14+G15</f>
        <v>662708.4800000001</v>
      </c>
      <c r="H16" s="3">
        <f>H14+H15</f>
        <v>1241940</v>
      </c>
      <c r="I16" s="3">
        <f t="shared" ref="I16:J16" si="3">I14+I15</f>
        <v>1241940</v>
      </c>
      <c r="J16" s="3">
        <f t="shared" si="3"/>
        <v>893712.73</v>
      </c>
      <c r="K16" s="50">
        <f t="shared" si="1"/>
        <v>134.85759681240233</v>
      </c>
      <c r="L16" s="50">
        <f t="shared" si="2"/>
        <v>71.961023076799208</v>
      </c>
    </row>
    <row r="17" spans="1:49" ht="15.75" x14ac:dyDescent="0.25">
      <c r="B17" s="135" t="s">
        <v>2</v>
      </c>
      <c r="C17" s="125"/>
      <c r="D17" s="125"/>
      <c r="E17" s="125"/>
      <c r="F17" s="125"/>
      <c r="G17" s="53">
        <f>G13-G16</f>
        <v>87009.189999999944</v>
      </c>
      <c r="H17" s="53">
        <f>H13-H16</f>
        <v>-453213</v>
      </c>
      <c r="I17" s="53">
        <f t="shared" ref="I17:J17" si="4">I13-I16</f>
        <v>-453213</v>
      </c>
      <c r="J17" s="53">
        <f t="shared" si="4"/>
        <v>-105765.41000000003</v>
      </c>
      <c r="K17" s="50">
        <f t="shared" si="1"/>
        <v>-121.55659649285336</v>
      </c>
      <c r="L17" s="50">
        <f t="shared" si="2"/>
        <v>23.33679969462483</v>
      </c>
    </row>
    <row r="18" spans="1:49" ht="15.75" x14ac:dyDescent="0.2">
      <c r="B18" s="4"/>
      <c r="C18" s="9"/>
      <c r="D18" s="9"/>
      <c r="E18" s="9"/>
      <c r="F18" s="9"/>
      <c r="G18" s="9"/>
      <c r="H18" s="9"/>
      <c r="I18" s="9"/>
      <c r="J18" s="9"/>
      <c r="K18" s="54"/>
      <c r="L18" s="54"/>
      <c r="M18" s="54"/>
    </row>
    <row r="19" spans="1:49" ht="18" customHeight="1" x14ac:dyDescent="0.2">
      <c r="B19" s="137" t="s">
        <v>66</v>
      </c>
      <c r="C19" s="137"/>
      <c r="D19" s="137"/>
      <c r="E19" s="137"/>
      <c r="F19" s="137"/>
      <c r="G19" s="9"/>
      <c r="H19" s="9"/>
      <c r="I19" s="9"/>
      <c r="J19" s="9"/>
      <c r="K19" s="54"/>
      <c r="L19" s="54"/>
      <c r="M19" s="54"/>
    </row>
    <row r="20" spans="1:49" ht="47.25" x14ac:dyDescent="0.2">
      <c r="B20" s="131" t="s">
        <v>8</v>
      </c>
      <c r="C20" s="131"/>
      <c r="D20" s="131"/>
      <c r="E20" s="131"/>
      <c r="F20" s="131"/>
      <c r="G20" s="48" t="s">
        <v>186</v>
      </c>
      <c r="H20" s="48" t="s">
        <v>183</v>
      </c>
      <c r="I20" s="48" t="s">
        <v>184</v>
      </c>
      <c r="J20" s="48" t="s">
        <v>187</v>
      </c>
      <c r="K20" s="49" t="s">
        <v>29</v>
      </c>
      <c r="L20" s="49" t="s">
        <v>29</v>
      </c>
    </row>
    <row r="21" spans="1:49" ht="15.75" x14ac:dyDescent="0.2">
      <c r="B21" s="142">
        <v>1</v>
      </c>
      <c r="C21" s="143"/>
      <c r="D21" s="143"/>
      <c r="E21" s="143"/>
      <c r="F21" s="143"/>
      <c r="G21" s="55">
        <v>2</v>
      </c>
      <c r="H21" s="49">
        <v>3</v>
      </c>
      <c r="I21" s="49">
        <v>4</v>
      </c>
      <c r="J21" s="49">
        <v>5</v>
      </c>
      <c r="K21" s="49" t="s">
        <v>40</v>
      </c>
      <c r="L21" s="49" t="s">
        <v>41</v>
      </c>
    </row>
    <row r="22" spans="1:49" ht="15.75" customHeight="1" x14ac:dyDescent="0.25">
      <c r="B22" s="127" t="s">
        <v>34</v>
      </c>
      <c r="C22" s="144"/>
      <c r="D22" s="144"/>
      <c r="E22" s="144"/>
      <c r="F22" s="144"/>
      <c r="G22" s="50">
        <v>0</v>
      </c>
      <c r="H22" s="50">
        <v>0</v>
      </c>
      <c r="I22" s="50">
        <v>0</v>
      </c>
      <c r="J22" s="50">
        <v>0</v>
      </c>
      <c r="K22" s="50"/>
      <c r="L22" s="50"/>
    </row>
    <row r="23" spans="1:49" ht="15.75" x14ac:dyDescent="0.25">
      <c r="B23" s="127" t="s">
        <v>35</v>
      </c>
      <c r="C23" s="128"/>
      <c r="D23" s="128"/>
      <c r="E23" s="128"/>
      <c r="F23" s="128"/>
      <c r="G23" s="50">
        <v>0</v>
      </c>
      <c r="H23" s="50">
        <v>0</v>
      </c>
      <c r="I23" s="50">
        <v>0</v>
      </c>
      <c r="J23" s="50">
        <v>0</v>
      </c>
      <c r="K23" s="50"/>
      <c r="L23" s="50"/>
    </row>
    <row r="24" spans="1:49" ht="15" customHeight="1" x14ac:dyDescent="0.25">
      <c r="B24" s="138" t="s">
        <v>59</v>
      </c>
      <c r="C24" s="139"/>
      <c r="D24" s="139"/>
      <c r="E24" s="139"/>
      <c r="F24" s="140"/>
      <c r="G24" s="57">
        <v>0</v>
      </c>
      <c r="H24" s="57">
        <v>0</v>
      </c>
      <c r="I24" s="57">
        <v>0</v>
      </c>
      <c r="J24" s="57">
        <v>0</v>
      </c>
      <c r="K24" s="50"/>
      <c r="L24" s="50"/>
    </row>
    <row r="25" spans="1:49" s="63" customFormat="1" ht="15" customHeight="1" x14ac:dyDescent="0.25">
      <c r="A25" s="44"/>
      <c r="B25" s="127" t="s">
        <v>19</v>
      </c>
      <c r="C25" s="141"/>
      <c r="D25" s="141"/>
      <c r="E25" s="141"/>
      <c r="F25" s="141"/>
      <c r="G25" s="56">
        <v>817645.05</v>
      </c>
      <c r="H25" s="62">
        <v>904654.24</v>
      </c>
      <c r="I25" s="50">
        <v>904654.24</v>
      </c>
      <c r="J25" s="50">
        <v>904654.24</v>
      </c>
      <c r="K25" s="50">
        <f t="shared" ref="K25:K27" si="5">(J25/G25)*100</f>
        <v>110.64143787087073</v>
      </c>
      <c r="L25" s="50">
        <f t="shared" ref="L25:L27" si="6">(J25/I25)*100</f>
        <v>100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 s="58" customFormat="1" ht="15" customHeight="1" x14ac:dyDescent="0.25">
      <c r="A26" s="6"/>
      <c r="B26" s="127" t="s">
        <v>65</v>
      </c>
      <c r="C26" s="128"/>
      <c r="D26" s="128"/>
      <c r="E26" s="128"/>
      <c r="F26" s="128"/>
      <c r="G26" s="56">
        <v>-904654.24</v>
      </c>
      <c r="H26" s="50">
        <v>-451441.24</v>
      </c>
      <c r="I26" s="50">
        <v>-451441.24</v>
      </c>
      <c r="J26" s="57">
        <v>-798888.83</v>
      </c>
      <c r="K26" s="50">
        <f t="shared" si="5"/>
        <v>88.308747660321586</v>
      </c>
      <c r="L26" s="50">
        <f t="shared" si="6"/>
        <v>176.9640784257991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s="60" customFormat="1" ht="15.75" x14ac:dyDescent="0.25">
      <c r="A27" s="59"/>
      <c r="B27" s="138" t="s">
        <v>67</v>
      </c>
      <c r="C27" s="139"/>
      <c r="D27" s="139"/>
      <c r="E27" s="139"/>
      <c r="F27" s="140"/>
      <c r="G27" s="57">
        <f>G25+G26</f>
        <v>-87009.189999999944</v>
      </c>
      <c r="H27" s="57">
        <f>H25+H26</f>
        <v>453213</v>
      </c>
      <c r="I27" s="57">
        <f t="shared" ref="I27:J27" si="7">I25+I26</f>
        <v>453213</v>
      </c>
      <c r="J27" s="57">
        <f t="shared" si="7"/>
        <v>105765.41000000003</v>
      </c>
      <c r="K27" s="50">
        <f t="shared" si="5"/>
        <v>-121.55659649285336</v>
      </c>
      <c r="L27" s="50">
        <f t="shared" si="6"/>
        <v>23.33679969462483</v>
      </c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</row>
    <row r="28" spans="1:49" ht="15.75" x14ac:dyDescent="0.25">
      <c r="B28" s="134" t="s">
        <v>68</v>
      </c>
      <c r="C28" s="134"/>
      <c r="D28" s="134"/>
      <c r="E28" s="134"/>
      <c r="F28" s="134"/>
      <c r="G28" s="66">
        <v>0</v>
      </c>
      <c r="H28" s="3">
        <v>0</v>
      </c>
      <c r="I28" s="3">
        <v>0</v>
      </c>
      <c r="J28" s="3">
        <v>0</v>
      </c>
      <c r="K28" s="3"/>
      <c r="L28" s="3"/>
    </row>
    <row r="30" spans="1:49" x14ac:dyDescent="0.2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2" spans="1:49" ht="15.75" x14ac:dyDescent="0.25">
      <c r="B32" s="114" t="s">
        <v>194</v>
      </c>
      <c r="C32"/>
      <c r="D32"/>
      <c r="E32"/>
      <c r="F32"/>
      <c r="G32"/>
      <c r="H32"/>
      <c r="I32"/>
    </row>
    <row r="33" spans="2:9" ht="15.75" x14ac:dyDescent="0.25">
      <c r="B33" s="119" t="s">
        <v>195</v>
      </c>
      <c r="C33" s="120"/>
      <c r="D33" s="120"/>
      <c r="E33" s="120"/>
      <c r="F33"/>
      <c r="G33"/>
      <c r="H33"/>
      <c r="I33"/>
    </row>
    <row r="34" spans="2:9" ht="15.75" x14ac:dyDescent="0.25">
      <c r="B34" s="119"/>
      <c r="C34" s="120"/>
      <c r="D34" s="120"/>
      <c r="E34" s="120"/>
      <c r="F34"/>
      <c r="G34"/>
      <c r="H34"/>
      <c r="I34"/>
    </row>
    <row r="35" spans="2:9" ht="15.75" x14ac:dyDescent="0.25">
      <c r="B35" s="122" t="s">
        <v>196</v>
      </c>
      <c r="C35" s="122"/>
      <c r="D35" s="122"/>
      <c r="E35"/>
      <c r="F35"/>
      <c r="G35"/>
      <c r="H35"/>
      <c r="I35" s="115" t="s">
        <v>197</v>
      </c>
    </row>
    <row r="36" spans="2:9" ht="31.5" x14ac:dyDescent="0.25">
      <c r="C36"/>
      <c r="D36"/>
      <c r="E36"/>
      <c r="F36"/>
      <c r="G36"/>
      <c r="H36"/>
      <c r="I36" s="115" t="s">
        <v>198</v>
      </c>
    </row>
  </sheetData>
  <mergeCells count="23">
    <mergeCell ref="B27:F27"/>
    <mergeCell ref="B24:F24"/>
    <mergeCell ref="B25:F25"/>
    <mergeCell ref="B26:F26"/>
    <mergeCell ref="B20:F20"/>
    <mergeCell ref="B21:F21"/>
    <mergeCell ref="B22:F22"/>
    <mergeCell ref="B35:D35"/>
    <mergeCell ref="B6:L6"/>
    <mergeCell ref="B3:L3"/>
    <mergeCell ref="B1:L1"/>
    <mergeCell ref="B13:F13"/>
    <mergeCell ref="B23:F23"/>
    <mergeCell ref="B11:F11"/>
    <mergeCell ref="B12:F12"/>
    <mergeCell ref="B9:F9"/>
    <mergeCell ref="B10:F10"/>
    <mergeCell ref="B28:F28"/>
    <mergeCell ref="B15:F15"/>
    <mergeCell ref="B17:F17"/>
    <mergeCell ref="B14:F14"/>
    <mergeCell ref="B8:F8"/>
    <mergeCell ref="B19:F19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103"/>
  <sheetViews>
    <sheetView topLeftCell="A79" zoomScale="90" zoomScaleNormal="90" zoomScaleSheetLayoutView="110" workbookViewId="0">
      <selection activeCell="K48" sqref="K48"/>
    </sheetView>
  </sheetViews>
  <sheetFormatPr defaultRowHeight="15" x14ac:dyDescent="0.2"/>
  <cols>
    <col min="1" max="1" width="9.140625" style="6"/>
    <col min="2" max="2" width="7.42578125" style="6" bestFit="1" customWidth="1"/>
    <col min="3" max="3" width="8.42578125" style="6" bestFit="1" customWidth="1"/>
    <col min="4" max="4" width="11.42578125" style="6" customWidth="1"/>
    <col min="5" max="5" width="8.42578125" style="6" customWidth="1"/>
    <col min="6" max="6" width="46" style="6" customWidth="1"/>
    <col min="7" max="9" width="25.28515625" style="6" customWidth="1"/>
    <col min="10" max="10" width="23.85546875" style="6" customWidth="1"/>
    <col min="11" max="12" width="15.7109375" style="27" customWidth="1"/>
    <col min="13" max="16384" width="9.140625" style="6"/>
  </cols>
  <sheetData>
    <row r="2" spans="2:12" ht="15.75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5.75" customHeight="1" x14ac:dyDescent="0.2">
      <c r="B3" s="123" t="s">
        <v>13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5.75" x14ac:dyDescent="0.2">
      <c r="B4" s="4"/>
      <c r="C4" s="4"/>
      <c r="D4" s="4"/>
      <c r="E4" s="4"/>
      <c r="F4" s="4"/>
      <c r="G4" s="4"/>
      <c r="H4" s="4"/>
      <c r="I4" s="4"/>
      <c r="J4" s="1"/>
      <c r="K4" s="9"/>
      <c r="L4" s="9"/>
    </row>
    <row r="5" spans="2:12" ht="15.75" customHeight="1" x14ac:dyDescent="0.2">
      <c r="B5" s="123" t="s">
        <v>63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15.75" x14ac:dyDescent="0.2">
      <c r="B6" s="4"/>
      <c r="C6" s="4"/>
      <c r="D6" s="4"/>
      <c r="E6" s="4"/>
      <c r="F6" s="4"/>
      <c r="G6" s="4"/>
      <c r="H6" s="4"/>
      <c r="I6" s="4"/>
      <c r="J6" s="1"/>
      <c r="K6" s="9"/>
      <c r="L6" s="9"/>
    </row>
    <row r="7" spans="2:12" ht="15.75" customHeight="1" x14ac:dyDescent="0.2">
      <c r="B7" s="123" t="s">
        <v>42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2:12" ht="15.75" x14ac:dyDescent="0.2">
      <c r="B8" s="4"/>
      <c r="C8" s="4"/>
      <c r="D8" s="4"/>
      <c r="E8" s="4"/>
      <c r="F8" s="4"/>
      <c r="G8" s="4"/>
      <c r="H8" s="4"/>
      <c r="I8" s="4"/>
      <c r="J8" s="1"/>
      <c r="K8" s="9"/>
      <c r="L8" s="9"/>
    </row>
    <row r="9" spans="2:12" ht="45" customHeight="1" x14ac:dyDescent="0.2">
      <c r="B9" s="145" t="s">
        <v>8</v>
      </c>
      <c r="C9" s="146"/>
      <c r="D9" s="146"/>
      <c r="E9" s="146"/>
      <c r="F9" s="147"/>
      <c r="G9" s="10" t="s">
        <v>186</v>
      </c>
      <c r="H9" s="10" t="s">
        <v>183</v>
      </c>
      <c r="I9" s="10" t="s">
        <v>184</v>
      </c>
      <c r="J9" s="10" t="s">
        <v>187</v>
      </c>
      <c r="K9" s="10" t="s">
        <v>29</v>
      </c>
      <c r="L9" s="10" t="s">
        <v>29</v>
      </c>
    </row>
    <row r="10" spans="2:12" ht="15.75" x14ac:dyDescent="0.2">
      <c r="B10" s="145">
        <v>1</v>
      </c>
      <c r="C10" s="146"/>
      <c r="D10" s="146"/>
      <c r="E10" s="146"/>
      <c r="F10" s="147"/>
      <c r="G10" s="10">
        <v>2</v>
      </c>
      <c r="H10" s="10">
        <v>3</v>
      </c>
      <c r="I10" s="10">
        <v>4</v>
      </c>
      <c r="J10" s="10">
        <v>5</v>
      </c>
      <c r="K10" s="10" t="s">
        <v>40</v>
      </c>
      <c r="L10" s="10" t="s">
        <v>41</v>
      </c>
    </row>
    <row r="11" spans="2:12" ht="15.75" x14ac:dyDescent="0.25">
      <c r="B11" s="11"/>
      <c r="C11" s="11"/>
      <c r="D11" s="11"/>
      <c r="E11" s="11"/>
      <c r="F11" s="11" t="s">
        <v>56</v>
      </c>
      <c r="G11" s="12">
        <f>G12</f>
        <v>749717.67</v>
      </c>
      <c r="H11" s="12">
        <f t="shared" ref="H11:J11" si="0">H12</f>
        <v>788727</v>
      </c>
      <c r="I11" s="12">
        <f t="shared" si="0"/>
        <v>788727</v>
      </c>
      <c r="J11" s="12">
        <f t="shared" si="0"/>
        <v>787947.32000000007</v>
      </c>
      <c r="K11" s="13">
        <f>(J11/G11)*100</f>
        <v>105.09920621185307</v>
      </c>
      <c r="L11" s="13">
        <f t="shared" ref="L11:L13" si="1">(J11/I11)*100</f>
        <v>99.901147038202083</v>
      </c>
    </row>
    <row r="12" spans="2:12" ht="15.75" x14ac:dyDescent="0.25">
      <c r="B12" s="11">
        <v>6</v>
      </c>
      <c r="C12" s="11"/>
      <c r="D12" s="11"/>
      <c r="E12" s="11"/>
      <c r="F12" s="11" t="s">
        <v>3</v>
      </c>
      <c r="G12" s="12">
        <f t="shared" ref="G12:I12" si="2">G13+G18+G22+G25</f>
        <v>749717.67</v>
      </c>
      <c r="H12" s="12">
        <f t="shared" si="2"/>
        <v>788727</v>
      </c>
      <c r="I12" s="12">
        <f t="shared" si="2"/>
        <v>788727</v>
      </c>
      <c r="J12" s="12">
        <f>J13+J18+J22+J25</f>
        <v>787947.32000000007</v>
      </c>
      <c r="K12" s="14">
        <f>(J12/G12)*100</f>
        <v>105.09920621185307</v>
      </c>
      <c r="L12" s="14">
        <f t="shared" si="1"/>
        <v>99.901147038202083</v>
      </c>
    </row>
    <row r="13" spans="2:12" ht="30" x14ac:dyDescent="0.2">
      <c r="B13" s="11"/>
      <c r="C13" s="15">
        <v>63</v>
      </c>
      <c r="D13" s="15"/>
      <c r="E13" s="15"/>
      <c r="F13" s="15" t="s">
        <v>17</v>
      </c>
      <c r="G13" s="16">
        <f>G14+G16</f>
        <v>1327.22</v>
      </c>
      <c r="H13" s="16">
        <f t="shared" ref="H13:J13" si="3">H14+H16</f>
        <v>4182</v>
      </c>
      <c r="I13" s="16">
        <f t="shared" si="3"/>
        <v>4182</v>
      </c>
      <c r="J13" s="16">
        <f t="shared" si="3"/>
        <v>1527</v>
      </c>
      <c r="K13" s="13">
        <f t="shared" ref="K13" si="4">(J13/G13)*100</f>
        <v>115.05251578487363</v>
      </c>
      <c r="L13" s="13">
        <f t="shared" si="1"/>
        <v>36.513629842180769</v>
      </c>
    </row>
    <row r="14" spans="2:12" ht="30" x14ac:dyDescent="0.2">
      <c r="B14" s="17"/>
      <c r="C14" s="17"/>
      <c r="D14" s="17">
        <v>636</v>
      </c>
      <c r="E14" s="17"/>
      <c r="F14" s="18" t="s">
        <v>71</v>
      </c>
      <c r="G14" s="16">
        <f>G15</f>
        <v>1327.22</v>
      </c>
      <c r="H14" s="16">
        <f>H15</f>
        <v>3982</v>
      </c>
      <c r="I14" s="16">
        <f>I15</f>
        <v>3982</v>
      </c>
      <c r="J14" s="16">
        <f t="shared" ref="J14" si="5">J15</f>
        <v>1327</v>
      </c>
      <c r="K14" s="13"/>
      <c r="L14" s="13"/>
    </row>
    <row r="15" spans="2:12" ht="30" x14ac:dyDescent="0.2">
      <c r="B15" s="17"/>
      <c r="C15" s="17"/>
      <c r="D15" s="17"/>
      <c r="E15" s="17">
        <v>6361</v>
      </c>
      <c r="F15" s="18" t="s">
        <v>70</v>
      </c>
      <c r="G15" s="16">
        <v>1327.22</v>
      </c>
      <c r="H15" s="16">
        <v>3982</v>
      </c>
      <c r="I15" s="16">
        <v>3982</v>
      </c>
      <c r="J15" s="19">
        <v>1327</v>
      </c>
      <c r="K15" s="13"/>
      <c r="L15" s="13"/>
    </row>
    <row r="16" spans="2:12" ht="30" x14ac:dyDescent="0.2">
      <c r="B16" s="17"/>
      <c r="C16" s="17"/>
      <c r="D16" s="17">
        <v>639</v>
      </c>
      <c r="E16" s="17"/>
      <c r="F16" s="18" t="s">
        <v>188</v>
      </c>
      <c r="G16" s="16">
        <v>0</v>
      </c>
      <c r="H16" s="16">
        <v>200</v>
      </c>
      <c r="I16" s="16">
        <v>200</v>
      </c>
      <c r="J16" s="19">
        <v>200</v>
      </c>
      <c r="K16" s="13"/>
      <c r="L16" s="13"/>
    </row>
    <row r="17" spans="2:12" ht="30" x14ac:dyDescent="0.2">
      <c r="B17" s="17"/>
      <c r="C17" s="17"/>
      <c r="D17" s="17"/>
      <c r="E17" s="17">
        <v>6391</v>
      </c>
      <c r="F17" s="18" t="s">
        <v>185</v>
      </c>
      <c r="G17" s="16">
        <v>0</v>
      </c>
      <c r="H17" s="16">
        <v>200</v>
      </c>
      <c r="I17" s="16">
        <v>200</v>
      </c>
      <c r="J17" s="19">
        <v>200</v>
      </c>
      <c r="K17" s="13"/>
      <c r="L17" s="13"/>
    </row>
    <row r="18" spans="2:12" ht="45" x14ac:dyDescent="0.2">
      <c r="B18" s="17"/>
      <c r="C18" s="15">
        <v>65</v>
      </c>
      <c r="D18" s="15"/>
      <c r="E18" s="15"/>
      <c r="F18" s="18" t="s">
        <v>72</v>
      </c>
      <c r="G18" s="16">
        <f>G19</f>
        <v>614737.93000000005</v>
      </c>
      <c r="H18" s="16">
        <f t="shared" ref="H18:J18" si="6">H19</f>
        <v>618490</v>
      </c>
      <c r="I18" s="16">
        <f t="shared" si="6"/>
        <v>618490</v>
      </c>
      <c r="J18" s="16">
        <f t="shared" si="6"/>
        <v>621038.53</v>
      </c>
      <c r="K18" s="13">
        <f t="shared" ref="K18" si="7">(J18/G18)*100</f>
        <v>101.02492455606244</v>
      </c>
      <c r="L18" s="13">
        <f t="shared" ref="L18" si="8">(J18/I18)*100</f>
        <v>100.41205678345648</v>
      </c>
    </row>
    <row r="19" spans="2:12" x14ac:dyDescent="0.2">
      <c r="B19" s="17"/>
      <c r="C19" s="17"/>
      <c r="D19" s="17">
        <v>652</v>
      </c>
      <c r="E19" s="17"/>
      <c r="F19" s="18" t="s">
        <v>73</v>
      </c>
      <c r="G19" s="19">
        <f t="shared" ref="G19:I19" si="9">G20+G21</f>
        <v>614737.93000000005</v>
      </c>
      <c r="H19" s="19">
        <f t="shared" si="9"/>
        <v>618490</v>
      </c>
      <c r="I19" s="19">
        <f t="shared" si="9"/>
        <v>618490</v>
      </c>
      <c r="J19" s="19">
        <f>J20+J21</f>
        <v>621038.53</v>
      </c>
      <c r="K19" s="13"/>
      <c r="L19" s="13"/>
    </row>
    <row r="20" spans="2:12" x14ac:dyDescent="0.2">
      <c r="B20" s="17"/>
      <c r="C20" s="17"/>
      <c r="D20" s="17"/>
      <c r="E20" s="17">
        <v>6526</v>
      </c>
      <c r="F20" s="18" t="s">
        <v>74</v>
      </c>
      <c r="G20" s="16">
        <v>637.05999999999995</v>
      </c>
      <c r="H20" s="16">
        <v>2549</v>
      </c>
      <c r="I20" s="16">
        <v>2549</v>
      </c>
      <c r="J20" s="19">
        <v>5097.53</v>
      </c>
      <c r="K20" s="13"/>
      <c r="L20" s="13"/>
    </row>
    <row r="21" spans="2:12" ht="30" x14ac:dyDescent="0.2">
      <c r="B21" s="17"/>
      <c r="C21" s="17"/>
      <c r="D21" s="17"/>
      <c r="E21" s="17">
        <v>6528</v>
      </c>
      <c r="F21" s="18" t="s">
        <v>75</v>
      </c>
      <c r="G21" s="16">
        <v>614100.87</v>
      </c>
      <c r="H21" s="16">
        <v>615941</v>
      </c>
      <c r="I21" s="16">
        <v>615941</v>
      </c>
      <c r="J21" s="19">
        <v>615941</v>
      </c>
      <c r="K21" s="13"/>
      <c r="L21" s="13"/>
    </row>
    <row r="22" spans="2:12" ht="30" x14ac:dyDescent="0.2">
      <c r="B22" s="17"/>
      <c r="C22" s="17">
        <v>66</v>
      </c>
      <c r="D22" s="17"/>
      <c r="E22" s="17"/>
      <c r="F22" s="15" t="s">
        <v>20</v>
      </c>
      <c r="G22" s="16">
        <f>G23</f>
        <v>0</v>
      </c>
      <c r="H22" s="16">
        <f t="shared" ref="H22:J22" si="10">H23</f>
        <v>664</v>
      </c>
      <c r="I22" s="16">
        <f t="shared" si="10"/>
        <v>664</v>
      </c>
      <c r="J22" s="16">
        <f t="shared" si="10"/>
        <v>0</v>
      </c>
      <c r="K22" s="13"/>
      <c r="L22" s="13"/>
    </row>
    <row r="23" spans="2:12" ht="30" x14ac:dyDescent="0.2">
      <c r="B23" s="17"/>
      <c r="C23" s="20"/>
      <c r="D23" s="17">
        <v>663</v>
      </c>
      <c r="E23" s="17"/>
      <c r="F23" s="15" t="s">
        <v>76</v>
      </c>
      <c r="G23" s="16">
        <f>G24</f>
        <v>0</v>
      </c>
      <c r="H23" s="16">
        <f>H24</f>
        <v>664</v>
      </c>
      <c r="I23" s="16">
        <f t="shared" ref="I23:J23" si="11">I24</f>
        <v>664</v>
      </c>
      <c r="J23" s="16">
        <f t="shared" si="11"/>
        <v>0</v>
      </c>
      <c r="K23" s="13"/>
      <c r="L23" s="13"/>
    </row>
    <row r="24" spans="2:12" ht="15.75" x14ac:dyDescent="0.2">
      <c r="B24" s="17"/>
      <c r="C24" s="20"/>
      <c r="D24" s="17"/>
      <c r="E24" s="17">
        <v>6631</v>
      </c>
      <c r="F24" s="15" t="s">
        <v>77</v>
      </c>
      <c r="G24" s="16">
        <v>0</v>
      </c>
      <c r="H24" s="16">
        <v>664</v>
      </c>
      <c r="I24" s="16">
        <v>664</v>
      </c>
      <c r="J24" s="19">
        <v>0</v>
      </c>
      <c r="K24" s="13"/>
      <c r="L24" s="13"/>
    </row>
    <row r="25" spans="2:12" ht="30" x14ac:dyDescent="0.2">
      <c r="B25" s="17"/>
      <c r="C25" s="15">
        <v>67</v>
      </c>
      <c r="D25" s="15"/>
      <c r="E25" s="15"/>
      <c r="F25" s="15" t="s">
        <v>78</v>
      </c>
      <c r="G25" s="16">
        <f>G26</f>
        <v>133652.52000000002</v>
      </c>
      <c r="H25" s="16">
        <f t="shared" ref="H25:J25" si="12">H26</f>
        <v>165391</v>
      </c>
      <c r="I25" s="16">
        <f t="shared" si="12"/>
        <v>165391</v>
      </c>
      <c r="J25" s="16">
        <f t="shared" si="12"/>
        <v>165381.79</v>
      </c>
      <c r="K25" s="13">
        <f t="shared" ref="K25" si="13">(J25/G25)*100</f>
        <v>123.74012102427996</v>
      </c>
      <c r="L25" s="13">
        <f t="shared" ref="L25" si="14">(J25/I25)*100</f>
        <v>99.994431377765423</v>
      </c>
    </row>
    <row r="26" spans="2:12" ht="45" x14ac:dyDescent="0.2">
      <c r="B26" s="20"/>
      <c r="C26" s="17"/>
      <c r="D26" s="17">
        <v>671</v>
      </c>
      <c r="E26" s="17"/>
      <c r="F26" s="15" t="s">
        <v>79</v>
      </c>
      <c r="G26" s="21">
        <f>G27+G28</f>
        <v>133652.52000000002</v>
      </c>
      <c r="H26" s="21">
        <f>H27+H28</f>
        <v>165391</v>
      </c>
      <c r="I26" s="21">
        <f t="shared" ref="I26:J26" si="15">I27+I28</f>
        <v>165391</v>
      </c>
      <c r="J26" s="21">
        <f t="shared" si="15"/>
        <v>165381.79</v>
      </c>
      <c r="K26" s="13"/>
      <c r="L26" s="13"/>
    </row>
    <row r="27" spans="2:12" ht="30.75" customHeight="1" x14ac:dyDescent="0.2">
      <c r="B27" s="17"/>
      <c r="C27" s="17"/>
      <c r="D27" s="17"/>
      <c r="E27" s="17">
        <v>6711</v>
      </c>
      <c r="F27" s="15" t="s">
        <v>80</v>
      </c>
      <c r="G27" s="16">
        <v>131765.20000000001</v>
      </c>
      <c r="H27" s="16">
        <v>163967</v>
      </c>
      <c r="I27" s="16">
        <v>163967</v>
      </c>
      <c r="J27" s="19">
        <v>163958.41</v>
      </c>
      <c r="K27" s="13"/>
      <c r="L27" s="13"/>
    </row>
    <row r="28" spans="2:12" ht="45" x14ac:dyDescent="0.2">
      <c r="B28" s="17"/>
      <c r="C28" s="17"/>
      <c r="D28" s="17"/>
      <c r="E28" s="17">
        <v>6712</v>
      </c>
      <c r="F28" s="15" t="s">
        <v>81</v>
      </c>
      <c r="G28" s="16">
        <v>1887.32</v>
      </c>
      <c r="H28" s="16">
        <v>1424</v>
      </c>
      <c r="I28" s="16">
        <v>1424</v>
      </c>
      <c r="J28" s="19">
        <v>1423.38</v>
      </c>
      <c r="K28" s="13"/>
      <c r="L28" s="13"/>
    </row>
    <row r="35" spans="2:12" ht="15.75" x14ac:dyDescent="0.2">
      <c r="B35" s="4"/>
      <c r="C35" s="4"/>
      <c r="D35" s="4"/>
      <c r="E35" s="4"/>
      <c r="F35" s="4"/>
      <c r="G35" s="4"/>
      <c r="H35" s="4"/>
      <c r="I35" s="4"/>
      <c r="J35" s="1"/>
      <c r="K35" s="9"/>
      <c r="L35" s="9"/>
    </row>
    <row r="36" spans="2:12" ht="47.25" x14ac:dyDescent="0.2">
      <c r="B36" s="145" t="s">
        <v>8</v>
      </c>
      <c r="C36" s="146"/>
      <c r="D36" s="146"/>
      <c r="E36" s="146"/>
      <c r="F36" s="147"/>
      <c r="G36" s="10" t="s">
        <v>186</v>
      </c>
      <c r="H36" s="10" t="s">
        <v>183</v>
      </c>
      <c r="I36" s="10" t="s">
        <v>184</v>
      </c>
      <c r="J36" s="10" t="s">
        <v>187</v>
      </c>
      <c r="K36" s="10" t="s">
        <v>29</v>
      </c>
      <c r="L36" s="10" t="s">
        <v>29</v>
      </c>
    </row>
    <row r="37" spans="2:12" ht="15.75" x14ac:dyDescent="0.2">
      <c r="B37" s="145">
        <v>1</v>
      </c>
      <c r="C37" s="146"/>
      <c r="D37" s="146"/>
      <c r="E37" s="146"/>
      <c r="F37" s="147"/>
      <c r="G37" s="10">
        <v>2</v>
      </c>
      <c r="H37" s="10">
        <v>3</v>
      </c>
      <c r="I37" s="10">
        <v>4</v>
      </c>
      <c r="J37" s="10">
        <v>5</v>
      </c>
      <c r="K37" s="10" t="s">
        <v>40</v>
      </c>
      <c r="L37" s="10" t="s">
        <v>41</v>
      </c>
    </row>
    <row r="38" spans="2:12" ht="15.75" x14ac:dyDescent="0.25">
      <c r="B38" s="11"/>
      <c r="C38" s="11"/>
      <c r="D38" s="11"/>
      <c r="E38" s="11"/>
      <c r="F38" s="11" t="s">
        <v>55</v>
      </c>
      <c r="G38" s="22">
        <f>G39+G88</f>
        <v>662708.4800000001</v>
      </c>
      <c r="H38" s="22">
        <f>H39+H88</f>
        <v>1241940</v>
      </c>
      <c r="I38" s="22">
        <f>I39+I88</f>
        <v>1241940</v>
      </c>
      <c r="J38" s="22">
        <f>J39+J88</f>
        <v>893712.73</v>
      </c>
      <c r="K38" s="14">
        <f t="shared" ref="K38:K85" si="16">(J38/G38)*100</f>
        <v>134.85759681240233</v>
      </c>
      <c r="L38" s="14">
        <f t="shared" ref="L38:L89" si="17">(J38/I38)*100</f>
        <v>71.961023076799208</v>
      </c>
    </row>
    <row r="39" spans="2:12" ht="15.75" x14ac:dyDescent="0.25">
      <c r="B39" s="11">
        <v>3</v>
      </c>
      <c r="C39" s="11"/>
      <c r="D39" s="11"/>
      <c r="E39" s="11"/>
      <c r="F39" s="11" t="s">
        <v>4</v>
      </c>
      <c r="G39" s="22">
        <f>G40+G48+G78+G82+G85</f>
        <v>649696.56000000006</v>
      </c>
      <c r="H39" s="22">
        <f t="shared" ref="H39:J39" si="18">H40+H48+H78+H82+H85</f>
        <v>1152598</v>
      </c>
      <c r="I39" s="22">
        <f t="shared" si="18"/>
        <v>1152598</v>
      </c>
      <c r="J39" s="22">
        <f t="shared" si="18"/>
        <v>810776.79</v>
      </c>
      <c r="K39" s="14">
        <f t="shared" si="16"/>
        <v>124.79314805052992</v>
      </c>
      <c r="L39" s="14">
        <f t="shared" si="17"/>
        <v>70.343414616371007</v>
      </c>
    </row>
    <row r="40" spans="2:12" ht="15.75" x14ac:dyDescent="0.2">
      <c r="B40" s="11"/>
      <c r="C40" s="15">
        <v>31</v>
      </c>
      <c r="D40" s="15"/>
      <c r="E40" s="15"/>
      <c r="F40" s="15" t="s">
        <v>5</v>
      </c>
      <c r="G40" s="16">
        <f>G41+G44+G46</f>
        <v>388878.29000000004</v>
      </c>
      <c r="H40" s="16">
        <f t="shared" ref="H40:J40" si="19">H41+H44+H46</f>
        <v>798680</v>
      </c>
      <c r="I40" s="16">
        <f t="shared" si="19"/>
        <v>799271</v>
      </c>
      <c r="J40" s="16">
        <f t="shared" si="19"/>
        <v>558613.93000000005</v>
      </c>
      <c r="K40" s="13">
        <f t="shared" si="16"/>
        <v>143.64749700992564</v>
      </c>
      <c r="L40" s="13">
        <f t="shared" si="17"/>
        <v>69.890428903338176</v>
      </c>
    </row>
    <row r="41" spans="2:12" x14ac:dyDescent="0.2">
      <c r="B41" s="17"/>
      <c r="C41" s="17"/>
      <c r="D41" s="17">
        <v>311</v>
      </c>
      <c r="E41" s="17"/>
      <c r="F41" s="17" t="s">
        <v>36</v>
      </c>
      <c r="G41" s="19">
        <f>G42+G43</f>
        <v>334553.89</v>
      </c>
      <c r="H41" s="19">
        <f t="shared" ref="H41:J41" si="20">H42+H43</f>
        <v>664767</v>
      </c>
      <c r="I41" s="19">
        <f t="shared" si="20"/>
        <v>664767</v>
      </c>
      <c r="J41" s="19">
        <f t="shared" si="20"/>
        <v>475110.40000000002</v>
      </c>
      <c r="K41" s="13"/>
      <c r="L41" s="13"/>
    </row>
    <row r="42" spans="2:12" x14ac:dyDescent="0.2">
      <c r="B42" s="17"/>
      <c r="C42" s="17"/>
      <c r="D42" s="17"/>
      <c r="E42" s="17">
        <v>3111</v>
      </c>
      <c r="F42" s="17" t="s">
        <v>37</v>
      </c>
      <c r="G42" s="16">
        <v>334161.11</v>
      </c>
      <c r="H42" s="16">
        <v>664103</v>
      </c>
      <c r="I42" s="16">
        <v>664103</v>
      </c>
      <c r="J42" s="19">
        <v>474576.32</v>
      </c>
      <c r="K42" s="13"/>
      <c r="L42" s="13"/>
    </row>
    <row r="43" spans="2:12" x14ac:dyDescent="0.2">
      <c r="B43" s="17"/>
      <c r="C43" s="17"/>
      <c r="D43" s="17"/>
      <c r="E43" s="17">
        <v>3113</v>
      </c>
      <c r="F43" s="17" t="s">
        <v>82</v>
      </c>
      <c r="G43" s="16">
        <v>392.78</v>
      </c>
      <c r="H43" s="16">
        <v>664</v>
      </c>
      <c r="I43" s="16">
        <v>664</v>
      </c>
      <c r="J43" s="19">
        <v>534.08000000000004</v>
      </c>
      <c r="K43" s="13"/>
      <c r="L43" s="13"/>
    </row>
    <row r="44" spans="2:12" x14ac:dyDescent="0.2">
      <c r="B44" s="17"/>
      <c r="C44" s="17"/>
      <c r="D44" s="17">
        <v>312</v>
      </c>
      <c r="E44" s="17"/>
      <c r="F44" s="17" t="s">
        <v>83</v>
      </c>
      <c r="G44" s="16">
        <f>G45</f>
        <v>11242.99</v>
      </c>
      <c r="H44" s="16">
        <f t="shared" ref="H44:J44" si="21">H45</f>
        <v>24226</v>
      </c>
      <c r="I44" s="16">
        <f t="shared" si="21"/>
        <v>24817</v>
      </c>
      <c r="J44" s="16">
        <f t="shared" si="21"/>
        <v>18390.04</v>
      </c>
      <c r="K44" s="13"/>
      <c r="L44" s="13"/>
    </row>
    <row r="45" spans="2:12" x14ac:dyDescent="0.2">
      <c r="B45" s="17"/>
      <c r="C45" s="17"/>
      <c r="D45" s="17"/>
      <c r="E45" s="17">
        <v>3121</v>
      </c>
      <c r="F45" s="17" t="s">
        <v>83</v>
      </c>
      <c r="G45" s="16">
        <v>11242.99</v>
      </c>
      <c r="H45" s="16">
        <v>24226</v>
      </c>
      <c r="I45" s="16">
        <v>24817</v>
      </c>
      <c r="J45" s="19">
        <v>18390.04</v>
      </c>
      <c r="K45" s="13"/>
      <c r="L45" s="13"/>
    </row>
    <row r="46" spans="2:12" x14ac:dyDescent="0.2">
      <c r="B46" s="17"/>
      <c r="C46" s="17"/>
      <c r="D46" s="17">
        <v>313</v>
      </c>
      <c r="E46" s="17"/>
      <c r="F46" s="17" t="s">
        <v>84</v>
      </c>
      <c r="G46" s="16">
        <f>G47</f>
        <v>43081.41</v>
      </c>
      <c r="H46" s="16">
        <f t="shared" ref="H46:J46" si="22">H47</f>
        <v>109687</v>
      </c>
      <c r="I46" s="16">
        <f t="shared" si="22"/>
        <v>109687</v>
      </c>
      <c r="J46" s="16">
        <f t="shared" si="22"/>
        <v>65113.49</v>
      </c>
      <c r="K46" s="13"/>
      <c r="L46" s="13"/>
    </row>
    <row r="47" spans="2:12" x14ac:dyDescent="0.2">
      <c r="B47" s="17"/>
      <c r="C47" s="17"/>
      <c r="D47" s="17"/>
      <c r="E47" s="17">
        <v>3132</v>
      </c>
      <c r="F47" s="17" t="s">
        <v>85</v>
      </c>
      <c r="G47" s="16">
        <v>43081.41</v>
      </c>
      <c r="H47" s="16">
        <v>109687</v>
      </c>
      <c r="I47" s="16">
        <v>109687</v>
      </c>
      <c r="J47" s="19">
        <v>65113.49</v>
      </c>
      <c r="K47" s="13"/>
      <c r="L47" s="13"/>
    </row>
    <row r="48" spans="2:12" x14ac:dyDescent="0.2">
      <c r="B48" s="17"/>
      <c r="C48" s="17">
        <v>32</v>
      </c>
      <c r="D48" s="17"/>
      <c r="E48" s="17"/>
      <c r="F48" s="17" t="s">
        <v>14</v>
      </c>
      <c r="G48" s="16">
        <f>G49+G54+G61+G71</f>
        <v>258910.61000000002</v>
      </c>
      <c r="H48" s="16">
        <f t="shared" ref="H48:J48" si="23">H49+H54+H61+H71</f>
        <v>351038</v>
      </c>
      <c r="I48" s="16">
        <f t="shared" si="23"/>
        <v>350447</v>
      </c>
      <c r="J48" s="16">
        <f t="shared" si="23"/>
        <v>249746.80000000002</v>
      </c>
      <c r="K48" s="13">
        <f t="shared" si="16"/>
        <v>96.460627859167303</v>
      </c>
      <c r="L48" s="13">
        <f t="shared" si="17"/>
        <v>71.265212714048062</v>
      </c>
    </row>
    <row r="49" spans="2:12" x14ac:dyDescent="0.2">
      <c r="B49" s="17"/>
      <c r="C49" s="17"/>
      <c r="D49" s="17">
        <v>321</v>
      </c>
      <c r="E49" s="17"/>
      <c r="F49" s="17" t="s">
        <v>38</v>
      </c>
      <c r="G49" s="16">
        <f>SUM(G50:G53)</f>
        <v>32039.839999999997</v>
      </c>
      <c r="H49" s="16">
        <f t="shared" ref="H49:J49" si="24">SUM(H50:H53)</f>
        <v>81027</v>
      </c>
      <c r="I49" s="16">
        <f t="shared" si="24"/>
        <v>81027</v>
      </c>
      <c r="J49" s="16">
        <f t="shared" si="24"/>
        <v>47869.13</v>
      </c>
      <c r="K49" s="13"/>
      <c r="L49" s="13"/>
    </row>
    <row r="50" spans="2:12" ht="15.75" x14ac:dyDescent="0.2">
      <c r="B50" s="17"/>
      <c r="C50" s="20"/>
      <c r="D50" s="17"/>
      <c r="E50" s="17">
        <v>3211</v>
      </c>
      <c r="F50" s="18" t="s">
        <v>39</v>
      </c>
      <c r="G50" s="16">
        <v>12121.66</v>
      </c>
      <c r="H50" s="16">
        <v>30461</v>
      </c>
      <c r="I50" s="16">
        <v>30461</v>
      </c>
      <c r="J50" s="19">
        <v>18588.23</v>
      </c>
      <c r="K50" s="13"/>
      <c r="L50" s="13"/>
    </row>
    <row r="51" spans="2:12" ht="30" x14ac:dyDescent="0.2">
      <c r="B51" s="17"/>
      <c r="C51" s="20"/>
      <c r="D51" s="17"/>
      <c r="E51" s="17">
        <v>3212</v>
      </c>
      <c r="F51" s="18" t="s">
        <v>86</v>
      </c>
      <c r="G51" s="16">
        <v>7445.08</v>
      </c>
      <c r="H51" s="16">
        <v>27395</v>
      </c>
      <c r="I51" s="16">
        <v>27395</v>
      </c>
      <c r="J51" s="19">
        <v>8812.7999999999993</v>
      </c>
      <c r="K51" s="13"/>
      <c r="L51" s="13"/>
    </row>
    <row r="52" spans="2:12" ht="15.75" x14ac:dyDescent="0.2">
      <c r="B52" s="17"/>
      <c r="C52" s="20"/>
      <c r="D52" s="17"/>
      <c r="E52" s="17">
        <v>3213</v>
      </c>
      <c r="F52" s="17" t="s">
        <v>87</v>
      </c>
      <c r="G52" s="16">
        <v>11941.68</v>
      </c>
      <c r="H52" s="16">
        <v>21844</v>
      </c>
      <c r="I52" s="16">
        <v>21844</v>
      </c>
      <c r="J52" s="19">
        <v>19482.099999999999</v>
      </c>
      <c r="K52" s="13"/>
      <c r="L52" s="13"/>
    </row>
    <row r="53" spans="2:12" ht="15.75" x14ac:dyDescent="0.2">
      <c r="B53" s="17"/>
      <c r="C53" s="20"/>
      <c r="D53" s="17"/>
      <c r="E53" s="17">
        <v>3214</v>
      </c>
      <c r="F53" s="17" t="s">
        <v>88</v>
      </c>
      <c r="G53" s="16">
        <v>531.41999999999996</v>
      </c>
      <c r="H53" s="16">
        <v>1327</v>
      </c>
      <c r="I53" s="16">
        <v>1327</v>
      </c>
      <c r="J53" s="19">
        <v>986</v>
      </c>
      <c r="K53" s="13"/>
      <c r="L53" s="13"/>
    </row>
    <row r="54" spans="2:12" ht="15.75" x14ac:dyDescent="0.2">
      <c r="B54" s="17"/>
      <c r="C54" s="20"/>
      <c r="D54" s="17">
        <v>322</v>
      </c>
      <c r="E54" s="17"/>
      <c r="F54" s="17" t="s">
        <v>89</v>
      </c>
      <c r="G54" s="16">
        <f>SUM(G55:G60)</f>
        <v>56452.369999999995</v>
      </c>
      <c r="H54" s="16">
        <f t="shared" ref="H54:J54" si="25">SUM(H55:H60)</f>
        <v>70520</v>
      </c>
      <c r="I54" s="16">
        <f t="shared" si="25"/>
        <v>69929</v>
      </c>
      <c r="J54" s="16">
        <f t="shared" si="25"/>
        <v>47136.319999999992</v>
      </c>
      <c r="K54" s="13"/>
      <c r="L54" s="13"/>
    </row>
    <row r="55" spans="2:12" ht="15.75" x14ac:dyDescent="0.2">
      <c r="B55" s="17"/>
      <c r="C55" s="20"/>
      <c r="D55" s="17"/>
      <c r="E55" s="17">
        <v>3221</v>
      </c>
      <c r="F55" s="17" t="s">
        <v>90</v>
      </c>
      <c r="G55" s="16">
        <v>9644.93</v>
      </c>
      <c r="H55" s="16">
        <v>8627</v>
      </c>
      <c r="I55" s="16">
        <v>8627</v>
      </c>
      <c r="J55" s="19">
        <v>9591.93</v>
      </c>
      <c r="K55" s="13"/>
      <c r="L55" s="13"/>
    </row>
    <row r="56" spans="2:12" ht="15.75" x14ac:dyDescent="0.2">
      <c r="B56" s="17"/>
      <c r="C56" s="20"/>
      <c r="D56" s="17"/>
      <c r="E56" s="17">
        <v>3222</v>
      </c>
      <c r="F56" s="17" t="s">
        <v>91</v>
      </c>
      <c r="G56" s="16">
        <v>14561.13</v>
      </c>
      <c r="H56" s="16">
        <v>13616</v>
      </c>
      <c r="I56" s="16">
        <v>13616</v>
      </c>
      <c r="J56" s="19">
        <v>13615.16</v>
      </c>
      <c r="K56" s="13"/>
      <c r="L56" s="13"/>
    </row>
    <row r="57" spans="2:12" ht="15.75" x14ac:dyDescent="0.2">
      <c r="B57" s="17"/>
      <c r="C57" s="20"/>
      <c r="D57" s="17"/>
      <c r="E57" s="17">
        <v>3223</v>
      </c>
      <c r="F57" s="17" t="s">
        <v>92</v>
      </c>
      <c r="G57" s="16">
        <v>21608.46</v>
      </c>
      <c r="H57" s="16">
        <v>39865</v>
      </c>
      <c r="I57" s="16">
        <v>39274</v>
      </c>
      <c r="J57" s="19">
        <v>19752.53</v>
      </c>
      <c r="K57" s="13"/>
      <c r="L57" s="13"/>
    </row>
    <row r="58" spans="2:12" ht="30" x14ac:dyDescent="0.2">
      <c r="B58" s="17"/>
      <c r="C58" s="20"/>
      <c r="D58" s="17"/>
      <c r="E58" s="17">
        <v>3224</v>
      </c>
      <c r="F58" s="18" t="s">
        <v>93</v>
      </c>
      <c r="G58" s="16">
        <v>6830.89</v>
      </c>
      <c r="H58" s="16">
        <v>3577</v>
      </c>
      <c r="I58" s="16">
        <v>3577</v>
      </c>
      <c r="J58" s="19">
        <v>1742.59</v>
      </c>
      <c r="K58" s="13"/>
      <c r="L58" s="13"/>
    </row>
    <row r="59" spans="2:12" ht="15.75" x14ac:dyDescent="0.2">
      <c r="B59" s="17"/>
      <c r="C59" s="20"/>
      <c r="D59" s="17"/>
      <c r="E59" s="17">
        <v>3225</v>
      </c>
      <c r="F59" s="17" t="s">
        <v>94</v>
      </c>
      <c r="G59" s="16">
        <v>3541.52</v>
      </c>
      <c r="H59" s="16">
        <v>4485</v>
      </c>
      <c r="I59" s="16">
        <v>4485</v>
      </c>
      <c r="J59" s="19">
        <v>2149.11</v>
      </c>
      <c r="K59" s="13"/>
      <c r="L59" s="13"/>
    </row>
    <row r="60" spans="2:12" ht="15.75" x14ac:dyDescent="0.2">
      <c r="B60" s="17"/>
      <c r="C60" s="20"/>
      <c r="D60" s="17"/>
      <c r="E60" s="17">
        <v>3227</v>
      </c>
      <c r="F60" s="17" t="s">
        <v>95</v>
      </c>
      <c r="G60" s="16">
        <v>265.44</v>
      </c>
      <c r="H60" s="16">
        <v>350</v>
      </c>
      <c r="I60" s="16">
        <v>350</v>
      </c>
      <c r="J60" s="19">
        <v>285</v>
      </c>
      <c r="K60" s="13"/>
      <c r="L60" s="13"/>
    </row>
    <row r="61" spans="2:12" ht="15.75" x14ac:dyDescent="0.2">
      <c r="B61" s="17"/>
      <c r="C61" s="20"/>
      <c r="D61" s="17">
        <v>323</v>
      </c>
      <c r="E61" s="17"/>
      <c r="F61" s="17" t="s">
        <v>96</v>
      </c>
      <c r="G61" s="16">
        <f>SUM(G62:G70)</f>
        <v>153787.27000000002</v>
      </c>
      <c r="H61" s="16">
        <f t="shared" ref="H61:J61" si="26">SUM(H62:H70)</f>
        <v>174371</v>
      </c>
      <c r="I61" s="16">
        <f t="shared" si="26"/>
        <v>174371</v>
      </c>
      <c r="J61" s="16">
        <f t="shared" si="26"/>
        <v>137909.78000000003</v>
      </c>
      <c r="K61" s="13"/>
      <c r="L61" s="13"/>
    </row>
    <row r="62" spans="2:12" ht="15.75" x14ac:dyDescent="0.2">
      <c r="B62" s="17"/>
      <c r="C62" s="20"/>
      <c r="D62" s="17"/>
      <c r="E62" s="17">
        <v>3231</v>
      </c>
      <c r="F62" s="17" t="s">
        <v>97</v>
      </c>
      <c r="G62" s="16">
        <v>6577.57</v>
      </c>
      <c r="H62" s="16">
        <v>9954</v>
      </c>
      <c r="I62" s="16">
        <v>9954</v>
      </c>
      <c r="J62" s="19">
        <v>6882.46</v>
      </c>
      <c r="K62" s="13"/>
      <c r="L62" s="13"/>
    </row>
    <row r="63" spans="2:12" ht="15.75" x14ac:dyDescent="0.2">
      <c r="B63" s="17"/>
      <c r="C63" s="20"/>
      <c r="D63" s="17"/>
      <c r="E63" s="17">
        <v>3232</v>
      </c>
      <c r="F63" s="17" t="s">
        <v>98</v>
      </c>
      <c r="G63" s="16">
        <v>63585.279999999999</v>
      </c>
      <c r="H63" s="16">
        <v>32125</v>
      </c>
      <c r="I63" s="16">
        <v>32125</v>
      </c>
      <c r="J63" s="19">
        <v>30305.82</v>
      </c>
      <c r="K63" s="13"/>
      <c r="L63" s="13"/>
    </row>
    <row r="64" spans="2:12" ht="15.75" x14ac:dyDescent="0.2">
      <c r="B64" s="17"/>
      <c r="C64" s="20"/>
      <c r="D64" s="17"/>
      <c r="E64" s="17">
        <v>3233</v>
      </c>
      <c r="F64" s="17" t="s">
        <v>105</v>
      </c>
      <c r="G64" s="16">
        <v>0</v>
      </c>
      <c r="H64" s="16">
        <v>1991</v>
      </c>
      <c r="I64" s="16">
        <v>1991</v>
      </c>
      <c r="J64" s="19">
        <v>1814.62</v>
      </c>
      <c r="K64" s="13"/>
      <c r="L64" s="13"/>
    </row>
    <row r="65" spans="2:12" ht="15.75" x14ac:dyDescent="0.2">
      <c r="B65" s="17"/>
      <c r="C65" s="20"/>
      <c r="D65" s="17"/>
      <c r="E65" s="17">
        <v>3234</v>
      </c>
      <c r="F65" s="17" t="s">
        <v>99</v>
      </c>
      <c r="G65" s="16">
        <v>2537.42</v>
      </c>
      <c r="H65" s="16">
        <v>5643</v>
      </c>
      <c r="I65" s="16">
        <v>5643</v>
      </c>
      <c r="J65" s="19">
        <v>3317.8</v>
      </c>
      <c r="K65" s="13"/>
      <c r="L65" s="13"/>
    </row>
    <row r="66" spans="2:12" ht="15.75" x14ac:dyDescent="0.2">
      <c r="B66" s="17"/>
      <c r="C66" s="20"/>
      <c r="D66" s="17"/>
      <c r="E66" s="17">
        <v>3235</v>
      </c>
      <c r="F66" s="17" t="s">
        <v>100</v>
      </c>
      <c r="G66" s="16">
        <v>2800.46</v>
      </c>
      <c r="H66" s="16">
        <v>7963</v>
      </c>
      <c r="I66" s="16">
        <v>7963</v>
      </c>
      <c r="J66" s="19">
        <v>2800.44</v>
      </c>
      <c r="K66" s="13"/>
      <c r="L66" s="13"/>
    </row>
    <row r="67" spans="2:12" ht="15.75" x14ac:dyDescent="0.2">
      <c r="B67" s="17"/>
      <c r="C67" s="20"/>
      <c r="D67" s="17"/>
      <c r="E67" s="17">
        <v>3236</v>
      </c>
      <c r="F67" s="17" t="s">
        <v>101</v>
      </c>
      <c r="G67" s="16">
        <v>1263.52</v>
      </c>
      <c r="H67" s="16">
        <v>3132</v>
      </c>
      <c r="I67" s="16">
        <v>3132</v>
      </c>
      <c r="J67" s="19">
        <v>2866.86</v>
      </c>
      <c r="K67" s="13"/>
      <c r="L67" s="13"/>
    </row>
    <row r="68" spans="2:12" ht="15.75" x14ac:dyDescent="0.2">
      <c r="B68" s="17"/>
      <c r="C68" s="20"/>
      <c r="D68" s="17"/>
      <c r="E68" s="17">
        <v>3237</v>
      </c>
      <c r="F68" s="17" t="s">
        <v>102</v>
      </c>
      <c r="G68" s="16">
        <v>38217.64</v>
      </c>
      <c r="H68" s="16">
        <v>60113</v>
      </c>
      <c r="I68" s="16">
        <v>60113</v>
      </c>
      <c r="J68" s="19">
        <v>44359.12</v>
      </c>
      <c r="K68" s="13"/>
      <c r="L68" s="13"/>
    </row>
    <row r="69" spans="2:12" ht="15.75" x14ac:dyDescent="0.2">
      <c r="B69" s="17"/>
      <c r="C69" s="20"/>
      <c r="D69" s="17"/>
      <c r="E69" s="17">
        <v>3238</v>
      </c>
      <c r="F69" s="17" t="s">
        <v>103</v>
      </c>
      <c r="G69" s="16">
        <v>2604.02</v>
      </c>
      <c r="H69" s="16">
        <v>3982</v>
      </c>
      <c r="I69" s="16">
        <v>3982</v>
      </c>
      <c r="J69" s="19">
        <v>2604</v>
      </c>
      <c r="K69" s="13"/>
      <c r="L69" s="13"/>
    </row>
    <row r="70" spans="2:12" ht="15.75" x14ac:dyDescent="0.2">
      <c r="B70" s="17"/>
      <c r="C70" s="20"/>
      <c r="D70" s="17"/>
      <c r="E70" s="17">
        <v>3239</v>
      </c>
      <c r="F70" s="17" t="s">
        <v>104</v>
      </c>
      <c r="G70" s="16">
        <v>36201.360000000001</v>
      </c>
      <c r="H70" s="16">
        <v>49468</v>
      </c>
      <c r="I70" s="16">
        <v>49468</v>
      </c>
      <c r="J70" s="19">
        <v>42958.66</v>
      </c>
      <c r="K70" s="13"/>
      <c r="L70" s="13"/>
    </row>
    <row r="71" spans="2:12" ht="15.75" x14ac:dyDescent="0.2">
      <c r="B71" s="17"/>
      <c r="C71" s="20"/>
      <c r="D71" s="17">
        <v>329</v>
      </c>
      <c r="E71" s="17"/>
      <c r="F71" s="17" t="s">
        <v>106</v>
      </c>
      <c r="G71" s="16">
        <f>SUM(G72:G77)</f>
        <v>16631.13</v>
      </c>
      <c r="H71" s="16">
        <f t="shared" ref="H71:J71" si="27">SUM(H72:H77)</f>
        <v>25120</v>
      </c>
      <c r="I71" s="16">
        <f t="shared" si="27"/>
        <v>25120</v>
      </c>
      <c r="J71" s="16">
        <f t="shared" si="27"/>
        <v>16831.57</v>
      </c>
      <c r="K71" s="13"/>
      <c r="L71" s="13"/>
    </row>
    <row r="72" spans="2:12" ht="30" x14ac:dyDescent="0.2">
      <c r="B72" s="17"/>
      <c r="C72" s="20"/>
      <c r="D72" s="17"/>
      <c r="E72" s="17">
        <v>3291</v>
      </c>
      <c r="F72" s="18" t="s">
        <v>107</v>
      </c>
      <c r="G72" s="16">
        <v>11134.87</v>
      </c>
      <c r="H72" s="16">
        <v>14865</v>
      </c>
      <c r="I72" s="16">
        <v>14865</v>
      </c>
      <c r="J72" s="19">
        <v>11208.42</v>
      </c>
      <c r="K72" s="13"/>
      <c r="L72" s="13"/>
    </row>
    <row r="73" spans="2:12" ht="15.75" x14ac:dyDescent="0.2">
      <c r="B73" s="17"/>
      <c r="C73" s="20"/>
      <c r="D73" s="17"/>
      <c r="E73" s="17">
        <v>3292</v>
      </c>
      <c r="F73" s="17" t="s">
        <v>108</v>
      </c>
      <c r="G73" s="16">
        <v>2410.2800000000002</v>
      </c>
      <c r="H73" s="16">
        <v>2645</v>
      </c>
      <c r="I73" s="16">
        <v>2645</v>
      </c>
      <c r="J73" s="19">
        <v>1584.26</v>
      </c>
      <c r="K73" s="13"/>
      <c r="L73" s="13"/>
    </row>
    <row r="74" spans="2:12" ht="15.75" x14ac:dyDescent="0.2">
      <c r="B74" s="17"/>
      <c r="C74" s="20"/>
      <c r="D74" s="17"/>
      <c r="E74" s="17">
        <v>3293</v>
      </c>
      <c r="F74" s="17" t="s">
        <v>109</v>
      </c>
      <c r="G74" s="16">
        <v>1904</v>
      </c>
      <c r="H74" s="16">
        <v>2982</v>
      </c>
      <c r="I74" s="16">
        <v>2982</v>
      </c>
      <c r="J74" s="19">
        <v>2242.17</v>
      </c>
      <c r="K74" s="13"/>
      <c r="L74" s="13"/>
    </row>
    <row r="75" spans="2:12" ht="15.75" x14ac:dyDescent="0.2">
      <c r="B75" s="17"/>
      <c r="C75" s="20"/>
      <c r="D75" s="17"/>
      <c r="E75" s="17">
        <v>3294</v>
      </c>
      <c r="F75" s="17" t="s">
        <v>110</v>
      </c>
      <c r="G75" s="16">
        <v>318.54000000000002</v>
      </c>
      <c r="H75" s="16">
        <v>398</v>
      </c>
      <c r="I75" s="16">
        <v>398</v>
      </c>
      <c r="J75" s="19">
        <v>350</v>
      </c>
      <c r="K75" s="13"/>
      <c r="L75" s="13"/>
    </row>
    <row r="76" spans="2:12" ht="15.75" x14ac:dyDescent="0.2">
      <c r="B76" s="17"/>
      <c r="C76" s="20"/>
      <c r="D76" s="17"/>
      <c r="E76" s="17">
        <v>3295</v>
      </c>
      <c r="F76" s="17" t="s">
        <v>111</v>
      </c>
      <c r="G76" s="16">
        <v>0</v>
      </c>
      <c r="H76" s="16">
        <v>133</v>
      </c>
      <c r="I76" s="16">
        <v>133</v>
      </c>
      <c r="J76" s="19">
        <v>0</v>
      </c>
      <c r="K76" s="13"/>
      <c r="L76" s="13"/>
    </row>
    <row r="77" spans="2:12" ht="15.75" x14ac:dyDescent="0.2">
      <c r="B77" s="17"/>
      <c r="C77" s="20"/>
      <c r="D77" s="17"/>
      <c r="E77" s="17">
        <v>3299</v>
      </c>
      <c r="F77" s="17" t="s">
        <v>106</v>
      </c>
      <c r="G77" s="16">
        <v>863.44</v>
      </c>
      <c r="H77" s="16">
        <v>4097</v>
      </c>
      <c r="I77" s="16">
        <v>4097</v>
      </c>
      <c r="J77" s="19">
        <v>1446.72</v>
      </c>
      <c r="K77" s="13"/>
      <c r="L77" s="13"/>
    </row>
    <row r="78" spans="2:12" x14ac:dyDescent="0.2">
      <c r="B78" s="17"/>
      <c r="C78" s="17">
        <v>34</v>
      </c>
      <c r="D78" s="17"/>
      <c r="E78" s="17"/>
      <c r="F78" s="17" t="s">
        <v>112</v>
      </c>
      <c r="G78" s="16">
        <f>G79</f>
        <v>0</v>
      </c>
      <c r="H78" s="16">
        <f t="shared" ref="H78:J78" si="28">H79</f>
        <v>265</v>
      </c>
      <c r="I78" s="16">
        <f t="shared" si="28"/>
        <v>265</v>
      </c>
      <c r="J78" s="16">
        <f t="shared" si="28"/>
        <v>1.72</v>
      </c>
      <c r="K78" s="13"/>
      <c r="L78" s="13">
        <f t="shared" si="17"/>
        <v>0.64905660377358487</v>
      </c>
    </row>
    <row r="79" spans="2:12" ht="15.75" x14ac:dyDescent="0.2">
      <c r="B79" s="17"/>
      <c r="C79" s="20"/>
      <c r="D79" s="17">
        <v>343</v>
      </c>
      <c r="E79" s="17"/>
      <c r="F79" s="17" t="s">
        <v>113</v>
      </c>
      <c r="G79" s="16">
        <f>SUM(G80:G81)</f>
        <v>0</v>
      </c>
      <c r="H79" s="16">
        <f>SUM(H80:H81)</f>
        <v>265</v>
      </c>
      <c r="I79" s="16">
        <f>SUM(I80:I81)</f>
        <v>265</v>
      </c>
      <c r="J79" s="16">
        <f>SUM(J80:J81)</f>
        <v>1.72</v>
      </c>
      <c r="K79" s="13"/>
      <c r="L79" s="13"/>
    </row>
    <row r="80" spans="2:12" ht="15.75" x14ac:dyDescent="0.2">
      <c r="B80" s="17"/>
      <c r="C80" s="20"/>
      <c r="D80" s="17"/>
      <c r="E80" s="17">
        <v>3431</v>
      </c>
      <c r="F80" s="17" t="s">
        <v>115</v>
      </c>
      <c r="G80" s="16">
        <v>0</v>
      </c>
      <c r="H80" s="16">
        <v>133</v>
      </c>
      <c r="I80" s="16">
        <v>133</v>
      </c>
      <c r="J80" s="19">
        <v>0</v>
      </c>
      <c r="K80" s="13"/>
      <c r="L80" s="13"/>
    </row>
    <row r="81" spans="2:12" ht="15.75" x14ac:dyDescent="0.2">
      <c r="B81" s="17"/>
      <c r="C81" s="20"/>
      <c r="D81" s="17"/>
      <c r="E81" s="17">
        <v>3433</v>
      </c>
      <c r="F81" s="17" t="s">
        <v>114</v>
      </c>
      <c r="G81" s="16">
        <v>0</v>
      </c>
      <c r="H81" s="16">
        <v>132</v>
      </c>
      <c r="I81" s="16">
        <v>132</v>
      </c>
      <c r="J81" s="19">
        <v>1.72</v>
      </c>
      <c r="K81" s="13"/>
      <c r="L81" s="13"/>
    </row>
    <row r="82" spans="2:12" ht="30" x14ac:dyDescent="0.2">
      <c r="B82" s="17"/>
      <c r="C82" s="17">
        <v>36</v>
      </c>
      <c r="D82" s="17"/>
      <c r="E82" s="17"/>
      <c r="F82" s="18" t="s">
        <v>189</v>
      </c>
      <c r="G82" s="16">
        <f>G83</f>
        <v>0</v>
      </c>
      <c r="H82" s="16">
        <f t="shared" ref="H82:J83" si="29">H83</f>
        <v>200</v>
      </c>
      <c r="I82" s="16">
        <f t="shared" si="29"/>
        <v>200</v>
      </c>
      <c r="J82" s="16">
        <f t="shared" si="29"/>
        <v>0</v>
      </c>
      <c r="K82" s="13"/>
      <c r="L82" s="13">
        <f t="shared" ref="L82" si="30">(J82/I82)*100</f>
        <v>0</v>
      </c>
    </row>
    <row r="83" spans="2:12" ht="30" x14ac:dyDescent="0.2">
      <c r="B83" s="17"/>
      <c r="C83" s="20"/>
      <c r="D83" s="17">
        <v>369</v>
      </c>
      <c r="E83" s="17"/>
      <c r="F83" s="18" t="s">
        <v>190</v>
      </c>
      <c r="G83" s="16">
        <f>G84</f>
        <v>0</v>
      </c>
      <c r="H83" s="16">
        <f t="shared" si="29"/>
        <v>200</v>
      </c>
      <c r="I83" s="16">
        <f t="shared" si="29"/>
        <v>200</v>
      </c>
      <c r="J83" s="16">
        <f t="shared" si="29"/>
        <v>0</v>
      </c>
      <c r="K83" s="13"/>
      <c r="L83" s="13"/>
    </row>
    <row r="84" spans="2:12" ht="30" x14ac:dyDescent="0.2">
      <c r="B84" s="17"/>
      <c r="C84" s="20"/>
      <c r="D84" s="17"/>
      <c r="E84" s="17">
        <v>3691</v>
      </c>
      <c r="F84" s="18" t="s">
        <v>185</v>
      </c>
      <c r="G84" s="16">
        <v>0</v>
      </c>
      <c r="H84" s="16">
        <v>200</v>
      </c>
      <c r="I84" s="16">
        <v>200</v>
      </c>
      <c r="J84" s="19">
        <v>0</v>
      </c>
      <c r="K84" s="13"/>
      <c r="L84" s="13"/>
    </row>
    <row r="85" spans="2:12" ht="30" x14ac:dyDescent="0.2">
      <c r="B85" s="17"/>
      <c r="C85" s="17">
        <v>37</v>
      </c>
      <c r="D85" s="17"/>
      <c r="E85" s="17"/>
      <c r="F85" s="18" t="s">
        <v>116</v>
      </c>
      <c r="G85" s="16">
        <f>G86</f>
        <v>1907.66</v>
      </c>
      <c r="H85" s="16">
        <f t="shared" ref="H85:J85" si="31">H86</f>
        <v>2415</v>
      </c>
      <c r="I85" s="16">
        <f t="shared" si="31"/>
        <v>2415</v>
      </c>
      <c r="J85" s="16">
        <f t="shared" si="31"/>
        <v>2414.34</v>
      </c>
      <c r="K85" s="13">
        <f t="shared" si="16"/>
        <v>126.56028852101528</v>
      </c>
      <c r="L85" s="13">
        <f t="shared" si="17"/>
        <v>99.972670807453426</v>
      </c>
    </row>
    <row r="86" spans="2:12" ht="30" x14ac:dyDescent="0.2">
      <c r="B86" s="17"/>
      <c r="C86" s="17"/>
      <c r="D86" s="17">
        <v>372</v>
      </c>
      <c r="E86" s="17"/>
      <c r="F86" s="18" t="s">
        <v>117</v>
      </c>
      <c r="G86" s="16">
        <f>G87</f>
        <v>1907.66</v>
      </c>
      <c r="H86" s="16">
        <f t="shared" ref="H86:J86" si="32">H87</f>
        <v>2415</v>
      </c>
      <c r="I86" s="16">
        <f t="shared" si="32"/>
        <v>2415</v>
      </c>
      <c r="J86" s="16">
        <f t="shared" si="32"/>
        <v>2414.34</v>
      </c>
      <c r="K86" s="13"/>
      <c r="L86" s="13"/>
    </row>
    <row r="87" spans="2:12" x14ac:dyDescent="0.2">
      <c r="B87" s="17"/>
      <c r="C87" s="17"/>
      <c r="D87" s="17">
        <v>3721</v>
      </c>
      <c r="E87" s="17"/>
      <c r="F87" s="17" t="s">
        <v>118</v>
      </c>
      <c r="G87" s="16">
        <v>1907.66</v>
      </c>
      <c r="H87" s="16">
        <v>2415</v>
      </c>
      <c r="I87" s="16">
        <v>2415</v>
      </c>
      <c r="J87" s="19">
        <v>2414.34</v>
      </c>
      <c r="K87" s="13"/>
      <c r="L87" s="13"/>
    </row>
    <row r="88" spans="2:12" ht="31.5" x14ac:dyDescent="0.25">
      <c r="B88" s="23">
        <v>4</v>
      </c>
      <c r="C88" s="23"/>
      <c r="D88" s="23"/>
      <c r="E88" s="23"/>
      <c r="F88" s="24" t="s">
        <v>6</v>
      </c>
      <c r="G88" s="22">
        <f>G89+G92+G101</f>
        <v>13011.92</v>
      </c>
      <c r="H88" s="22">
        <f t="shared" ref="H88:J88" si="33">H89+H92+H101</f>
        <v>89342</v>
      </c>
      <c r="I88" s="22">
        <f t="shared" si="33"/>
        <v>89342</v>
      </c>
      <c r="J88" s="22">
        <f t="shared" si="33"/>
        <v>82935.94</v>
      </c>
      <c r="K88" s="14"/>
      <c r="L88" s="14">
        <f t="shared" si="17"/>
        <v>92.829732936356919</v>
      </c>
    </row>
    <row r="89" spans="2:12" ht="30" x14ac:dyDescent="0.2">
      <c r="B89" s="15"/>
      <c r="C89" s="15">
        <v>41</v>
      </c>
      <c r="D89" s="15"/>
      <c r="E89" s="15"/>
      <c r="F89" s="25" t="s">
        <v>7</v>
      </c>
      <c r="G89" s="16">
        <f>G90</f>
        <v>1844.92</v>
      </c>
      <c r="H89" s="16">
        <f t="shared" ref="H89:J89" si="34">H90</f>
        <v>2654</v>
      </c>
      <c r="I89" s="16">
        <f t="shared" si="34"/>
        <v>2654</v>
      </c>
      <c r="J89" s="16">
        <f t="shared" si="34"/>
        <v>2546.34</v>
      </c>
      <c r="K89" s="13"/>
      <c r="L89" s="13">
        <f t="shared" si="17"/>
        <v>95.943481537302191</v>
      </c>
    </row>
    <row r="90" spans="2:12" x14ac:dyDescent="0.2">
      <c r="B90" s="15"/>
      <c r="C90" s="15"/>
      <c r="D90" s="17">
        <v>412</v>
      </c>
      <c r="E90" s="17"/>
      <c r="F90" s="17" t="s">
        <v>119</v>
      </c>
      <c r="G90" s="16">
        <f>G91</f>
        <v>1844.92</v>
      </c>
      <c r="H90" s="16">
        <f t="shared" ref="H90:J90" si="35">H91</f>
        <v>2654</v>
      </c>
      <c r="I90" s="16">
        <f t="shared" si="35"/>
        <v>2654</v>
      </c>
      <c r="J90" s="16">
        <f t="shared" si="35"/>
        <v>2546.34</v>
      </c>
      <c r="K90" s="13"/>
      <c r="L90" s="13"/>
    </row>
    <row r="91" spans="2:12" x14ac:dyDescent="0.2">
      <c r="B91" s="15"/>
      <c r="C91" s="15"/>
      <c r="D91" s="17"/>
      <c r="E91" s="17">
        <v>4123</v>
      </c>
      <c r="F91" s="17" t="s">
        <v>120</v>
      </c>
      <c r="G91" s="16">
        <v>1844.92</v>
      </c>
      <c r="H91" s="16">
        <v>2654</v>
      </c>
      <c r="I91" s="26">
        <v>2654</v>
      </c>
      <c r="J91" s="19">
        <v>2546.34</v>
      </c>
      <c r="K91" s="13"/>
      <c r="L91" s="13"/>
    </row>
    <row r="92" spans="2:12" ht="30" x14ac:dyDescent="0.2">
      <c r="B92" s="15"/>
      <c r="C92" s="15">
        <v>42</v>
      </c>
      <c r="D92" s="15"/>
      <c r="E92" s="15"/>
      <c r="F92" s="25" t="s">
        <v>121</v>
      </c>
      <c r="G92" s="16">
        <f>G93+G99</f>
        <v>11167</v>
      </c>
      <c r="H92" s="16">
        <f t="shared" ref="H92:J92" si="36">H93+H99</f>
        <v>15688</v>
      </c>
      <c r="I92" s="16">
        <f t="shared" si="36"/>
        <v>15688</v>
      </c>
      <c r="J92" s="16">
        <f t="shared" si="36"/>
        <v>9751.09</v>
      </c>
      <c r="K92" s="13"/>
      <c r="L92" s="13">
        <f t="shared" ref="L92" si="37">(J92/I92)*100</f>
        <v>62.156361550229477</v>
      </c>
    </row>
    <row r="93" spans="2:12" x14ac:dyDescent="0.2">
      <c r="B93" s="15"/>
      <c r="C93" s="15"/>
      <c r="D93" s="17">
        <v>422</v>
      </c>
      <c r="E93" s="17"/>
      <c r="F93" s="17" t="s">
        <v>122</v>
      </c>
      <c r="G93" s="16">
        <f>SUM(G94:G98)</f>
        <v>11167</v>
      </c>
      <c r="H93" s="16">
        <f t="shared" ref="H93:J93" si="38">SUM(H94:H98)</f>
        <v>15688</v>
      </c>
      <c r="I93" s="16">
        <f t="shared" si="38"/>
        <v>15688</v>
      </c>
      <c r="J93" s="16">
        <f t="shared" si="38"/>
        <v>9751.09</v>
      </c>
      <c r="K93" s="13"/>
      <c r="L93" s="13"/>
    </row>
    <row r="94" spans="2:12" x14ac:dyDescent="0.2">
      <c r="B94" s="15"/>
      <c r="C94" s="15"/>
      <c r="D94" s="17"/>
      <c r="E94" s="17">
        <v>4221</v>
      </c>
      <c r="F94" s="17" t="s">
        <v>123</v>
      </c>
      <c r="G94" s="16"/>
      <c r="H94" s="16">
        <v>12341</v>
      </c>
      <c r="I94" s="16">
        <v>12341</v>
      </c>
      <c r="J94" s="16">
        <v>9255.1200000000008</v>
      </c>
      <c r="K94" s="13"/>
      <c r="L94" s="13"/>
    </row>
    <row r="95" spans="2:12" x14ac:dyDescent="0.2">
      <c r="B95" s="15"/>
      <c r="C95" s="15"/>
      <c r="D95" s="17"/>
      <c r="E95" s="17">
        <v>4222</v>
      </c>
      <c r="F95" s="17" t="s">
        <v>127</v>
      </c>
      <c r="G95" s="16">
        <v>9038.99</v>
      </c>
      <c r="H95" s="16">
        <v>1327</v>
      </c>
      <c r="I95" s="16">
        <v>1327</v>
      </c>
      <c r="J95" s="16">
        <v>0</v>
      </c>
      <c r="K95" s="13"/>
      <c r="L95" s="13"/>
    </row>
    <row r="96" spans="2:12" x14ac:dyDescent="0.2">
      <c r="B96" s="15"/>
      <c r="C96" s="15"/>
      <c r="D96" s="17"/>
      <c r="E96" s="17">
        <v>4223</v>
      </c>
      <c r="F96" s="17" t="s">
        <v>124</v>
      </c>
      <c r="G96" s="16">
        <v>769.46</v>
      </c>
      <c r="H96" s="16">
        <v>1346</v>
      </c>
      <c r="I96" s="16">
        <v>1346</v>
      </c>
      <c r="J96" s="16">
        <v>150</v>
      </c>
      <c r="K96" s="13"/>
      <c r="L96" s="13"/>
    </row>
    <row r="97" spans="2:12" x14ac:dyDescent="0.2">
      <c r="B97" s="15"/>
      <c r="C97" s="15"/>
      <c r="D97" s="17"/>
      <c r="E97" s="17">
        <v>4224</v>
      </c>
      <c r="F97" s="17" t="s">
        <v>126</v>
      </c>
      <c r="G97" s="16">
        <v>0</v>
      </c>
      <c r="H97" s="16">
        <v>328</v>
      </c>
      <c r="I97" s="16">
        <v>328</v>
      </c>
      <c r="J97" s="16">
        <v>0</v>
      </c>
      <c r="K97" s="13"/>
      <c r="L97" s="13"/>
    </row>
    <row r="98" spans="2:12" x14ac:dyDescent="0.2">
      <c r="B98" s="15"/>
      <c r="C98" s="15"/>
      <c r="D98" s="17"/>
      <c r="E98" s="17">
        <v>4227</v>
      </c>
      <c r="F98" s="17" t="s">
        <v>125</v>
      </c>
      <c r="G98" s="16">
        <v>1358.55</v>
      </c>
      <c r="H98" s="16">
        <v>346</v>
      </c>
      <c r="I98" s="26">
        <v>346</v>
      </c>
      <c r="J98" s="19">
        <v>345.97</v>
      </c>
      <c r="K98" s="13"/>
      <c r="L98" s="13"/>
    </row>
    <row r="99" spans="2:12" x14ac:dyDescent="0.2">
      <c r="B99" s="15"/>
      <c r="C99" s="15"/>
      <c r="D99" s="17">
        <v>426</v>
      </c>
      <c r="E99" s="17"/>
      <c r="F99" s="17" t="s">
        <v>130</v>
      </c>
      <c r="G99" s="16">
        <f>G100</f>
        <v>0</v>
      </c>
      <c r="H99" s="16">
        <f t="shared" ref="H99:J99" si="39">H100</f>
        <v>0</v>
      </c>
      <c r="I99" s="16">
        <f t="shared" si="39"/>
        <v>0</v>
      </c>
      <c r="J99" s="16">
        <f t="shared" si="39"/>
        <v>0</v>
      </c>
      <c r="K99" s="13"/>
      <c r="L99" s="13"/>
    </row>
    <row r="100" spans="2:12" x14ac:dyDescent="0.2">
      <c r="B100" s="15"/>
      <c r="C100" s="15"/>
      <c r="D100" s="17"/>
      <c r="E100" s="17">
        <v>4262</v>
      </c>
      <c r="F100" s="17" t="s">
        <v>131</v>
      </c>
      <c r="G100" s="16">
        <v>0</v>
      </c>
      <c r="H100" s="16">
        <v>0</v>
      </c>
      <c r="I100" s="26">
        <v>0</v>
      </c>
      <c r="J100" s="19">
        <v>0</v>
      </c>
      <c r="K100" s="13"/>
      <c r="L100" s="13"/>
    </row>
    <row r="101" spans="2:12" ht="30" x14ac:dyDescent="0.2">
      <c r="B101" s="15"/>
      <c r="C101" s="15">
        <v>45</v>
      </c>
      <c r="D101" s="15"/>
      <c r="E101" s="15"/>
      <c r="F101" s="25" t="s">
        <v>128</v>
      </c>
      <c r="G101" s="16">
        <f>G102</f>
        <v>0</v>
      </c>
      <c r="H101" s="16">
        <f t="shared" ref="H101" si="40">H102</f>
        <v>71000</v>
      </c>
      <c r="I101" s="16">
        <f t="shared" ref="I101" si="41">I102</f>
        <v>71000</v>
      </c>
      <c r="J101" s="16">
        <f t="shared" ref="J101" si="42">J102</f>
        <v>70638.509999999995</v>
      </c>
      <c r="K101" s="13"/>
      <c r="L101" s="13">
        <f t="shared" ref="L101" si="43">(J101/I101)*100</f>
        <v>99.490859154929566</v>
      </c>
    </row>
    <row r="102" spans="2:12" x14ac:dyDescent="0.2">
      <c r="B102" s="15"/>
      <c r="C102" s="15"/>
      <c r="D102" s="17">
        <v>451</v>
      </c>
      <c r="E102" s="17"/>
      <c r="F102" s="17" t="s">
        <v>129</v>
      </c>
      <c r="G102" s="16">
        <f>SUM(G103:G107)</f>
        <v>0</v>
      </c>
      <c r="H102" s="16">
        <f t="shared" ref="H102" si="44">SUM(H103:H107)</f>
        <v>71000</v>
      </c>
      <c r="I102" s="16">
        <f t="shared" ref="I102" si="45">SUM(I103:I107)</f>
        <v>71000</v>
      </c>
      <c r="J102" s="16">
        <f t="shared" ref="J102" si="46">SUM(J103:J107)</f>
        <v>70638.509999999995</v>
      </c>
      <c r="K102" s="13"/>
      <c r="L102" s="13"/>
    </row>
    <row r="103" spans="2:12" x14ac:dyDescent="0.2">
      <c r="B103" s="15"/>
      <c r="C103" s="15"/>
      <c r="D103" s="17"/>
      <c r="E103" s="17">
        <v>4511</v>
      </c>
      <c r="F103" s="17" t="s">
        <v>129</v>
      </c>
      <c r="G103" s="16">
        <v>0</v>
      </c>
      <c r="H103" s="16">
        <v>71000</v>
      </c>
      <c r="I103" s="16">
        <v>71000</v>
      </c>
      <c r="J103" s="16">
        <v>70638.509999999995</v>
      </c>
      <c r="K103" s="13"/>
      <c r="L103" s="13"/>
    </row>
  </sheetData>
  <mergeCells count="7">
    <mergeCell ref="B3:L3"/>
    <mergeCell ref="B5:L5"/>
    <mergeCell ref="B7:L7"/>
    <mergeCell ref="B37:F37"/>
    <mergeCell ref="B10:F10"/>
    <mergeCell ref="B36:F36"/>
    <mergeCell ref="B9:F9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28"/>
  <sheetViews>
    <sheetView workbookViewId="0">
      <selection activeCell="H5" sqref="H5"/>
    </sheetView>
  </sheetViews>
  <sheetFormatPr defaultRowHeight="15" x14ac:dyDescent="0.2"/>
  <cols>
    <col min="1" max="1" width="9.140625" style="6"/>
    <col min="2" max="2" width="37.7109375" style="6" customWidth="1"/>
    <col min="3" max="6" width="25.28515625" style="6" customWidth="1"/>
    <col min="7" max="8" width="15.7109375" style="6" customWidth="1"/>
    <col min="9" max="16384" width="9.140625" style="6"/>
  </cols>
  <sheetData>
    <row r="2" spans="2:8" ht="15.75" x14ac:dyDescent="0.2">
      <c r="B2" s="4"/>
      <c r="C2" s="4"/>
      <c r="D2" s="4"/>
      <c r="E2" s="4"/>
      <c r="F2" s="1"/>
      <c r="G2" s="1"/>
      <c r="H2" s="1"/>
    </row>
    <row r="3" spans="2:8" ht="15.75" customHeight="1" x14ac:dyDescent="0.2">
      <c r="B3" s="123" t="s">
        <v>43</v>
      </c>
      <c r="C3" s="123"/>
      <c r="D3" s="123"/>
      <c r="E3" s="123"/>
      <c r="F3" s="123"/>
      <c r="G3" s="123"/>
      <c r="H3" s="123"/>
    </row>
    <row r="4" spans="2:8" ht="15.75" x14ac:dyDescent="0.2">
      <c r="B4" s="4"/>
      <c r="C4" s="4"/>
      <c r="D4" s="4"/>
      <c r="E4" s="4"/>
      <c r="F4" s="1"/>
      <c r="G4" s="1"/>
      <c r="H4" s="1"/>
    </row>
    <row r="5" spans="2:8" ht="47.25" x14ac:dyDescent="0.2">
      <c r="B5" s="10" t="s">
        <v>8</v>
      </c>
      <c r="C5" s="10" t="s">
        <v>191</v>
      </c>
      <c r="D5" s="10" t="s">
        <v>183</v>
      </c>
      <c r="E5" s="10" t="s">
        <v>184</v>
      </c>
      <c r="F5" s="10" t="s">
        <v>187</v>
      </c>
      <c r="G5" s="10" t="s">
        <v>29</v>
      </c>
      <c r="H5" s="10" t="s">
        <v>29</v>
      </c>
    </row>
    <row r="6" spans="2:8" ht="15.75" x14ac:dyDescent="0.2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 t="s">
        <v>40</v>
      </c>
      <c r="H6" s="10" t="s">
        <v>41</v>
      </c>
    </row>
    <row r="7" spans="2:8" ht="15.75" x14ac:dyDescent="0.25">
      <c r="B7" s="11" t="s">
        <v>54</v>
      </c>
      <c r="C7" s="28">
        <f>C8+C10+C12+C14</f>
        <v>749717.67</v>
      </c>
      <c r="D7" s="28">
        <f t="shared" ref="D7:F7" si="0">D8+D10+D12+D14</f>
        <v>788727</v>
      </c>
      <c r="E7" s="28">
        <f t="shared" si="0"/>
        <v>788727</v>
      </c>
      <c r="F7" s="28">
        <f t="shared" si="0"/>
        <v>787947.32000000007</v>
      </c>
      <c r="G7" s="14">
        <f>(F7/C7)*100</f>
        <v>105.09920621185307</v>
      </c>
      <c r="H7" s="14">
        <f t="shared" ref="H7" si="1">(F7/E7)*100</f>
        <v>99.901147038202083</v>
      </c>
    </row>
    <row r="8" spans="2:8" ht="15.75" x14ac:dyDescent="0.2">
      <c r="B8" s="11" t="s">
        <v>21</v>
      </c>
      <c r="C8" s="16">
        <f>C9</f>
        <v>133652.51999999999</v>
      </c>
      <c r="D8" s="16">
        <f t="shared" ref="D8:F8" si="2">D9</f>
        <v>165391</v>
      </c>
      <c r="E8" s="16">
        <f t="shared" si="2"/>
        <v>165391</v>
      </c>
      <c r="F8" s="16">
        <f t="shared" si="2"/>
        <v>165381.79</v>
      </c>
      <c r="G8" s="13">
        <f>(F8/C8)*100</f>
        <v>123.74012102427999</v>
      </c>
      <c r="H8" s="13">
        <f t="shared" ref="H8" si="3">(F8/E8)*100</f>
        <v>99.994431377765423</v>
      </c>
    </row>
    <row r="9" spans="2:8" x14ac:dyDescent="0.2">
      <c r="B9" s="29" t="s">
        <v>22</v>
      </c>
      <c r="C9" s="16">
        <v>133652.51999999999</v>
      </c>
      <c r="D9" s="16">
        <v>165391</v>
      </c>
      <c r="E9" s="16">
        <v>165391</v>
      </c>
      <c r="F9" s="30">
        <v>165381.79</v>
      </c>
      <c r="G9" s="13"/>
      <c r="H9" s="13"/>
    </row>
    <row r="10" spans="2:8" ht="15.75" x14ac:dyDescent="0.2">
      <c r="B10" s="11" t="s">
        <v>132</v>
      </c>
      <c r="C10" s="16">
        <f>C11</f>
        <v>614737.93000000005</v>
      </c>
      <c r="D10" s="16">
        <f t="shared" ref="D10:F10" si="4">D11</f>
        <v>618490</v>
      </c>
      <c r="E10" s="16">
        <f t="shared" si="4"/>
        <v>618490</v>
      </c>
      <c r="F10" s="16">
        <f t="shared" si="4"/>
        <v>621038.53</v>
      </c>
      <c r="G10" s="13">
        <f t="shared" ref="G10:G19" si="5">(F10/C10)*100</f>
        <v>101.02492455606244</v>
      </c>
      <c r="H10" s="13">
        <f t="shared" ref="H10:H19" si="6">(F10/E10)*100</f>
        <v>100.41205678345648</v>
      </c>
    </row>
    <row r="11" spans="2:8" ht="30" x14ac:dyDescent="0.2">
      <c r="B11" s="31" t="s">
        <v>133</v>
      </c>
      <c r="C11" s="16">
        <v>614737.93000000005</v>
      </c>
      <c r="D11" s="16">
        <v>618490</v>
      </c>
      <c r="E11" s="26">
        <v>618490</v>
      </c>
      <c r="F11" s="30">
        <v>621038.53</v>
      </c>
      <c r="G11" s="13"/>
      <c r="H11" s="13"/>
    </row>
    <row r="12" spans="2:8" ht="15.75" x14ac:dyDescent="0.2">
      <c r="B12" s="11" t="s">
        <v>134</v>
      </c>
      <c r="C12" s="16">
        <f>C13</f>
        <v>1327.22</v>
      </c>
      <c r="D12" s="16">
        <f t="shared" ref="D12:F12" si="7">D13</f>
        <v>4182</v>
      </c>
      <c r="E12" s="16">
        <f t="shared" si="7"/>
        <v>4182</v>
      </c>
      <c r="F12" s="16">
        <f t="shared" si="7"/>
        <v>1527</v>
      </c>
      <c r="G12" s="13"/>
      <c r="H12" s="13"/>
    </row>
    <row r="13" spans="2:8" x14ac:dyDescent="0.2">
      <c r="B13" s="31" t="s">
        <v>135</v>
      </c>
      <c r="C13" s="16">
        <v>1327.22</v>
      </c>
      <c r="D13" s="16">
        <v>4182</v>
      </c>
      <c r="E13" s="26">
        <v>4182</v>
      </c>
      <c r="F13" s="30">
        <v>1527</v>
      </c>
      <c r="G13" s="13"/>
      <c r="H13" s="13"/>
    </row>
    <row r="14" spans="2:8" ht="15.75" x14ac:dyDescent="0.2">
      <c r="B14" s="11" t="s">
        <v>136</v>
      </c>
      <c r="C14" s="16">
        <f>C15</f>
        <v>0</v>
      </c>
      <c r="D14" s="16">
        <f t="shared" ref="D14:F14" si="8">D15</f>
        <v>664</v>
      </c>
      <c r="E14" s="16">
        <f t="shared" si="8"/>
        <v>664</v>
      </c>
      <c r="F14" s="16">
        <f t="shared" si="8"/>
        <v>0</v>
      </c>
      <c r="G14" s="13"/>
      <c r="H14" s="13"/>
    </row>
    <row r="15" spans="2:8" x14ac:dyDescent="0.2">
      <c r="B15" s="31" t="s">
        <v>137</v>
      </c>
      <c r="C15" s="16">
        <v>0</v>
      </c>
      <c r="D15" s="16">
        <v>664</v>
      </c>
      <c r="E15" s="26">
        <v>664</v>
      </c>
      <c r="F15" s="30">
        <v>0</v>
      </c>
      <c r="G15" s="13"/>
      <c r="H15" s="13"/>
    </row>
    <row r="16" spans="2:8" ht="15.75" customHeight="1" x14ac:dyDescent="0.25">
      <c r="B16" s="11" t="s">
        <v>55</v>
      </c>
      <c r="C16" s="22">
        <f>C17+C19+C21+C23</f>
        <v>662708.47999999998</v>
      </c>
      <c r="D16" s="22">
        <f t="shared" ref="D16:F16" si="9">D17+D19+D21+D23</f>
        <v>1241940</v>
      </c>
      <c r="E16" s="22">
        <f t="shared" si="9"/>
        <v>1241940</v>
      </c>
      <c r="F16" s="22">
        <f t="shared" si="9"/>
        <v>893712.73</v>
      </c>
      <c r="G16" s="14">
        <f t="shared" si="5"/>
        <v>134.85759681240233</v>
      </c>
      <c r="H16" s="14">
        <f t="shared" si="6"/>
        <v>71.961023076799208</v>
      </c>
    </row>
    <row r="17" spans="2:11" ht="15.75" x14ac:dyDescent="0.2">
      <c r="B17" s="11" t="s">
        <v>21</v>
      </c>
      <c r="C17" s="16">
        <f>C18</f>
        <v>133652.51999999999</v>
      </c>
      <c r="D17" s="16">
        <f t="shared" ref="D17:F17" si="10">D18</f>
        <v>165391</v>
      </c>
      <c r="E17" s="16">
        <f t="shared" si="10"/>
        <v>165391</v>
      </c>
      <c r="F17" s="16">
        <f t="shared" si="10"/>
        <v>165381.79</v>
      </c>
      <c r="G17" s="13">
        <f t="shared" si="5"/>
        <v>123.74012102427999</v>
      </c>
      <c r="H17" s="13">
        <f t="shared" si="6"/>
        <v>99.994431377765423</v>
      </c>
    </row>
    <row r="18" spans="2:11" x14ac:dyDescent="0.2">
      <c r="B18" s="29" t="s">
        <v>22</v>
      </c>
      <c r="C18" s="16">
        <v>133652.51999999999</v>
      </c>
      <c r="D18" s="16">
        <v>165391</v>
      </c>
      <c r="E18" s="16">
        <v>165391</v>
      </c>
      <c r="F18" s="30">
        <v>165381.79</v>
      </c>
      <c r="G18" s="13"/>
      <c r="H18" s="13"/>
    </row>
    <row r="19" spans="2:11" ht="15.75" x14ac:dyDescent="0.2">
      <c r="B19" s="11" t="s">
        <v>132</v>
      </c>
      <c r="C19" s="16">
        <f>C20</f>
        <v>526401.5</v>
      </c>
      <c r="D19" s="16">
        <f t="shared" ref="D19:F19" si="11">D20</f>
        <v>1071703</v>
      </c>
      <c r="E19" s="16">
        <f t="shared" si="11"/>
        <v>1071703</v>
      </c>
      <c r="F19" s="16">
        <f t="shared" si="11"/>
        <v>727545.22</v>
      </c>
      <c r="G19" s="13">
        <f t="shared" si="5"/>
        <v>138.21108412495025</v>
      </c>
      <c r="H19" s="13">
        <f t="shared" si="6"/>
        <v>67.886832452647795</v>
      </c>
    </row>
    <row r="20" spans="2:11" ht="30" x14ac:dyDescent="0.2">
      <c r="B20" s="31" t="s">
        <v>133</v>
      </c>
      <c r="C20" s="16">
        <v>526401.5</v>
      </c>
      <c r="D20" s="16">
        <v>1071703</v>
      </c>
      <c r="E20" s="26">
        <v>1071703</v>
      </c>
      <c r="F20" s="30">
        <v>727545.22</v>
      </c>
      <c r="G20" s="13"/>
      <c r="H20" s="13"/>
    </row>
    <row r="21" spans="2:11" ht="15.75" x14ac:dyDescent="0.2">
      <c r="B21" s="11" t="s">
        <v>134</v>
      </c>
      <c r="C21" s="16">
        <f>C22</f>
        <v>2654.46</v>
      </c>
      <c r="D21" s="16">
        <f t="shared" ref="D21:F21" si="12">D22</f>
        <v>4182</v>
      </c>
      <c r="E21" s="16">
        <f t="shared" si="12"/>
        <v>4182</v>
      </c>
      <c r="F21" s="16">
        <f t="shared" si="12"/>
        <v>785.72</v>
      </c>
      <c r="G21" s="13">
        <f t="shared" ref="G21" si="13">(F21/C21)*100</f>
        <v>29.599993972408701</v>
      </c>
      <c r="H21" s="13">
        <f t="shared" ref="H21" si="14">(F21/E21)*100</f>
        <v>18.788139646102344</v>
      </c>
    </row>
    <row r="22" spans="2:11" x14ac:dyDescent="0.2">
      <c r="B22" s="31" t="s">
        <v>135</v>
      </c>
      <c r="C22" s="16">
        <v>2654.46</v>
      </c>
      <c r="D22" s="16">
        <v>4182</v>
      </c>
      <c r="E22" s="26">
        <v>4182</v>
      </c>
      <c r="F22" s="30">
        <v>785.72</v>
      </c>
      <c r="G22" s="13"/>
      <c r="H22" s="13"/>
    </row>
    <row r="23" spans="2:11" ht="15.75" x14ac:dyDescent="0.2">
      <c r="B23" s="11" t="s">
        <v>136</v>
      </c>
      <c r="C23" s="16">
        <f>C24</f>
        <v>0</v>
      </c>
      <c r="D23" s="16">
        <f t="shared" ref="D23:F23" si="15">D24</f>
        <v>664</v>
      </c>
      <c r="E23" s="16">
        <f t="shared" si="15"/>
        <v>664</v>
      </c>
      <c r="F23" s="16">
        <f t="shared" si="15"/>
        <v>0</v>
      </c>
      <c r="G23" s="13"/>
      <c r="H23" s="13"/>
    </row>
    <row r="24" spans="2:11" x14ac:dyDescent="0.2">
      <c r="B24" s="31" t="s">
        <v>137</v>
      </c>
      <c r="C24" s="16">
        <v>0</v>
      </c>
      <c r="D24" s="16">
        <v>664</v>
      </c>
      <c r="E24" s="26">
        <v>664</v>
      </c>
      <c r="F24" s="30">
        <v>0</v>
      </c>
      <c r="G24" s="13"/>
      <c r="H24" s="13"/>
    </row>
    <row r="26" spans="2:11" ht="15" customHeight="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2:11" ht="15.75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2:11" ht="15.75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15"/>
  <sheetViews>
    <sheetView workbookViewId="0">
      <selection activeCell="E36" sqref="E36"/>
    </sheetView>
  </sheetViews>
  <sheetFormatPr defaultRowHeight="15" x14ac:dyDescent="0.2"/>
  <cols>
    <col min="1" max="1" width="9.140625" style="6"/>
    <col min="2" max="2" width="37.7109375" style="6" customWidth="1"/>
    <col min="3" max="6" width="25.28515625" style="6" customWidth="1"/>
    <col min="7" max="8" width="15.7109375" style="6" customWidth="1"/>
    <col min="9" max="16384" width="9.140625" style="6"/>
  </cols>
  <sheetData>
    <row r="2" spans="2:8" ht="15.75" x14ac:dyDescent="0.2">
      <c r="B2" s="4"/>
      <c r="C2" s="4"/>
      <c r="D2" s="4"/>
      <c r="E2" s="4"/>
      <c r="F2" s="1"/>
      <c r="G2" s="1"/>
      <c r="H2" s="1"/>
    </row>
    <row r="3" spans="2:8" ht="15.75" x14ac:dyDescent="0.2">
      <c r="B3" s="123" t="s">
        <v>44</v>
      </c>
      <c r="C3" s="123"/>
      <c r="D3" s="123"/>
      <c r="E3" s="123"/>
      <c r="F3" s="123"/>
      <c r="G3" s="123"/>
      <c r="H3" s="123"/>
    </row>
    <row r="4" spans="2:8" ht="15.75" x14ac:dyDescent="0.2">
      <c r="B4" s="4"/>
      <c r="C4" s="4"/>
      <c r="D4" s="4"/>
      <c r="E4" s="4"/>
      <c r="F4" s="1"/>
      <c r="G4" s="1"/>
      <c r="H4" s="1"/>
    </row>
    <row r="5" spans="2:8" ht="47.25" x14ac:dyDescent="0.2">
      <c r="B5" s="10" t="s">
        <v>8</v>
      </c>
      <c r="C5" s="35" t="s">
        <v>186</v>
      </c>
      <c r="D5" s="10" t="s">
        <v>183</v>
      </c>
      <c r="E5" s="10" t="s">
        <v>184</v>
      </c>
      <c r="F5" s="35" t="s">
        <v>187</v>
      </c>
      <c r="G5" s="10" t="s">
        <v>29</v>
      </c>
      <c r="H5" s="10" t="s">
        <v>29</v>
      </c>
    </row>
    <row r="6" spans="2:8" ht="15.75" x14ac:dyDescent="0.2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 t="s">
        <v>40</v>
      </c>
      <c r="H6" s="10" t="s">
        <v>41</v>
      </c>
    </row>
    <row r="7" spans="2:8" ht="15.75" customHeight="1" x14ac:dyDescent="0.25">
      <c r="B7" s="11" t="s">
        <v>55</v>
      </c>
      <c r="C7" s="12">
        <f>C8</f>
        <v>662708.47999999998</v>
      </c>
      <c r="D7" s="12">
        <f t="shared" ref="D7:F7" si="0">D8</f>
        <v>1241940</v>
      </c>
      <c r="E7" s="12">
        <f t="shared" si="0"/>
        <v>1241940</v>
      </c>
      <c r="F7" s="12">
        <f t="shared" si="0"/>
        <v>893712.73</v>
      </c>
      <c r="G7" s="14">
        <f t="shared" ref="G7:G11" si="1">(F7/C7)*100</f>
        <v>134.85759681240233</v>
      </c>
      <c r="H7" s="14">
        <f t="shared" ref="H7:H11" si="2">(F7/E7)*100</f>
        <v>71.961023076799208</v>
      </c>
    </row>
    <row r="8" spans="2:8" ht="15.75" customHeight="1" x14ac:dyDescent="0.25">
      <c r="B8" s="11" t="s">
        <v>9</v>
      </c>
      <c r="C8" s="12">
        <f>C9</f>
        <v>662708.47999999998</v>
      </c>
      <c r="D8" s="12">
        <f t="shared" ref="D8:F8" si="3">D9</f>
        <v>1241940</v>
      </c>
      <c r="E8" s="12">
        <f t="shared" si="3"/>
        <v>1241940</v>
      </c>
      <c r="F8" s="12">
        <f t="shared" si="3"/>
        <v>893712.73</v>
      </c>
      <c r="G8" s="14">
        <f t="shared" si="1"/>
        <v>134.85759681240233</v>
      </c>
      <c r="H8" s="14">
        <f t="shared" si="2"/>
        <v>71.961023076799208</v>
      </c>
    </row>
    <row r="9" spans="2:8" ht="15.75" x14ac:dyDescent="0.25">
      <c r="B9" s="18" t="s">
        <v>138</v>
      </c>
      <c r="C9" s="33">
        <f>C10+C11</f>
        <v>662708.47999999998</v>
      </c>
      <c r="D9" s="33">
        <f t="shared" ref="D9:F9" si="4">D10+D11</f>
        <v>1241940</v>
      </c>
      <c r="E9" s="33">
        <f t="shared" si="4"/>
        <v>1241940</v>
      </c>
      <c r="F9" s="33">
        <f t="shared" si="4"/>
        <v>893712.73</v>
      </c>
      <c r="G9" s="14">
        <f t="shared" si="1"/>
        <v>134.85759681240233</v>
      </c>
      <c r="H9" s="14">
        <f t="shared" si="2"/>
        <v>71.961023076799208</v>
      </c>
    </row>
    <row r="10" spans="2:8" ht="15.75" x14ac:dyDescent="0.25">
      <c r="B10" s="34" t="s">
        <v>139</v>
      </c>
      <c r="C10" s="33">
        <v>526401.5</v>
      </c>
      <c r="D10" s="33">
        <v>1071703</v>
      </c>
      <c r="E10" s="33">
        <v>1071703</v>
      </c>
      <c r="F10" s="19">
        <v>727545.22</v>
      </c>
      <c r="G10" s="14">
        <f t="shared" si="1"/>
        <v>138.21108412495025</v>
      </c>
      <c r="H10" s="14">
        <f t="shared" si="2"/>
        <v>67.886832452647795</v>
      </c>
    </row>
    <row r="11" spans="2:8" ht="15.75" x14ac:dyDescent="0.25">
      <c r="B11" s="34" t="s">
        <v>140</v>
      </c>
      <c r="C11" s="33">
        <v>136306.98000000001</v>
      </c>
      <c r="D11" s="33">
        <v>170237</v>
      </c>
      <c r="E11" s="33">
        <v>170237</v>
      </c>
      <c r="F11" s="19">
        <v>166167.51</v>
      </c>
      <c r="G11" s="14">
        <f t="shared" si="1"/>
        <v>121.90682384717202</v>
      </c>
      <c r="H11" s="14">
        <f t="shared" si="2"/>
        <v>97.609514970306108</v>
      </c>
    </row>
    <row r="13" spans="2:8" ht="15.75" x14ac:dyDescent="0.2">
      <c r="B13" s="32"/>
      <c r="C13" s="32"/>
      <c r="D13" s="32"/>
      <c r="E13" s="32"/>
      <c r="F13" s="32"/>
      <c r="G13" s="32"/>
      <c r="H13" s="32"/>
    </row>
    <row r="14" spans="2:8" ht="15.75" x14ac:dyDescent="0.2">
      <c r="B14" s="32"/>
      <c r="C14" s="32"/>
      <c r="D14" s="32"/>
      <c r="E14" s="32"/>
      <c r="F14" s="32"/>
      <c r="G14" s="32"/>
      <c r="H14" s="32"/>
    </row>
    <row r="15" spans="2:8" ht="15.75" x14ac:dyDescent="0.2">
      <c r="B15" s="32"/>
      <c r="C15" s="32"/>
      <c r="D15" s="32"/>
      <c r="E15" s="32"/>
      <c r="F15" s="32"/>
      <c r="G15" s="32"/>
      <c r="H15" s="32"/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23"/>
  <sheetViews>
    <sheetView topLeftCell="A19" workbookViewId="0">
      <selection activeCell="J8" sqref="J8"/>
    </sheetView>
  </sheetViews>
  <sheetFormatPr defaultRowHeight="15" x14ac:dyDescent="0.2"/>
  <cols>
    <col min="1" max="1" width="9.140625" style="6"/>
    <col min="2" max="2" width="7.5703125" style="6" bestFit="1" customWidth="1"/>
    <col min="3" max="3" width="8.5703125" style="6" bestFit="1" customWidth="1"/>
    <col min="4" max="4" width="8.42578125" style="6" customWidth="1"/>
    <col min="5" max="5" width="6.42578125" style="6" bestFit="1" customWidth="1"/>
    <col min="6" max="10" width="25.28515625" style="6" customWidth="1"/>
    <col min="11" max="12" width="15.7109375" style="6" customWidth="1"/>
    <col min="13" max="16384" width="9.140625" style="6"/>
  </cols>
  <sheetData>
    <row r="2" spans="2:12" ht="18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5.75" customHeight="1" x14ac:dyDescent="0.2">
      <c r="B3" s="123" t="s">
        <v>13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2" ht="15.75" x14ac:dyDescent="0.2">
      <c r="B4" s="4"/>
      <c r="C4" s="4"/>
      <c r="D4" s="4"/>
      <c r="E4" s="4"/>
      <c r="F4" s="4"/>
      <c r="G4" s="4"/>
      <c r="H4" s="4"/>
      <c r="I4" s="4"/>
      <c r="J4" s="1"/>
      <c r="K4" s="1"/>
      <c r="L4" s="1"/>
    </row>
    <row r="5" spans="2:12" ht="18" customHeight="1" x14ac:dyDescent="0.2">
      <c r="B5" s="123" t="s">
        <v>62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15.75" customHeight="1" x14ac:dyDescent="0.2">
      <c r="B6" s="123" t="s">
        <v>45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2:12" ht="15.75" x14ac:dyDescent="0.2">
      <c r="B7" s="4"/>
      <c r="C7" s="4"/>
      <c r="D7" s="4"/>
      <c r="E7" s="4"/>
      <c r="F7" s="4"/>
      <c r="G7" s="4"/>
      <c r="H7" s="4"/>
      <c r="I7" s="4"/>
      <c r="J7" s="1"/>
      <c r="K7" s="1"/>
      <c r="L7" s="1"/>
    </row>
    <row r="8" spans="2:12" ht="47.25" x14ac:dyDescent="0.2">
      <c r="B8" s="145" t="s">
        <v>8</v>
      </c>
      <c r="C8" s="146"/>
      <c r="D8" s="146"/>
      <c r="E8" s="146"/>
      <c r="F8" s="147"/>
      <c r="G8" s="35" t="s">
        <v>186</v>
      </c>
      <c r="H8" s="35" t="s">
        <v>60</v>
      </c>
      <c r="I8" s="35" t="s">
        <v>57</v>
      </c>
      <c r="J8" s="35" t="s">
        <v>187</v>
      </c>
      <c r="K8" s="35" t="s">
        <v>29</v>
      </c>
      <c r="L8" s="35" t="s">
        <v>58</v>
      </c>
    </row>
    <row r="9" spans="2:12" ht="15.75" x14ac:dyDescent="0.2">
      <c r="B9" s="145">
        <v>1</v>
      </c>
      <c r="C9" s="146"/>
      <c r="D9" s="146"/>
      <c r="E9" s="146"/>
      <c r="F9" s="147"/>
      <c r="G9" s="35">
        <v>2</v>
      </c>
      <c r="H9" s="35">
        <v>3</v>
      </c>
      <c r="I9" s="35">
        <v>4</v>
      </c>
      <c r="J9" s="35">
        <v>5</v>
      </c>
      <c r="K9" s="35" t="s">
        <v>40</v>
      </c>
      <c r="L9" s="35" t="s">
        <v>41</v>
      </c>
    </row>
    <row r="10" spans="2:12" ht="31.5" x14ac:dyDescent="0.2">
      <c r="B10" s="11">
        <v>8</v>
      </c>
      <c r="C10" s="11"/>
      <c r="D10" s="11"/>
      <c r="E10" s="11"/>
      <c r="F10" s="11" t="s">
        <v>10</v>
      </c>
      <c r="G10" s="36"/>
      <c r="H10" s="36"/>
      <c r="I10" s="36"/>
      <c r="J10" s="37"/>
      <c r="K10" s="37"/>
      <c r="L10" s="37"/>
    </row>
    <row r="11" spans="2:12" ht="15.75" x14ac:dyDescent="0.2">
      <c r="B11" s="11"/>
      <c r="C11" s="15">
        <v>84</v>
      </c>
      <c r="D11" s="15"/>
      <c r="E11" s="15"/>
      <c r="F11" s="15" t="s">
        <v>15</v>
      </c>
      <c r="G11" s="36"/>
      <c r="H11" s="36"/>
      <c r="I11" s="36"/>
      <c r="J11" s="37"/>
      <c r="K11" s="37"/>
      <c r="L11" s="37"/>
    </row>
    <row r="12" spans="2:12" ht="90" x14ac:dyDescent="0.2">
      <c r="B12" s="17"/>
      <c r="C12" s="17"/>
      <c r="D12" s="17">
        <v>841</v>
      </c>
      <c r="E12" s="17"/>
      <c r="F12" s="18" t="s">
        <v>46</v>
      </c>
      <c r="G12" s="36"/>
      <c r="H12" s="36"/>
      <c r="I12" s="36"/>
      <c r="J12" s="37"/>
      <c r="K12" s="37"/>
      <c r="L12" s="37"/>
    </row>
    <row r="13" spans="2:12" ht="45" x14ac:dyDescent="0.2">
      <c r="B13" s="17"/>
      <c r="C13" s="17"/>
      <c r="D13" s="17"/>
      <c r="E13" s="17">
        <v>8413</v>
      </c>
      <c r="F13" s="18" t="s">
        <v>47</v>
      </c>
      <c r="G13" s="36"/>
      <c r="H13" s="36"/>
      <c r="I13" s="36"/>
      <c r="J13" s="37"/>
      <c r="K13" s="37"/>
      <c r="L13" s="37"/>
    </row>
    <row r="14" spans="2:12" x14ac:dyDescent="0.2">
      <c r="B14" s="17"/>
      <c r="C14" s="17"/>
      <c r="D14" s="17"/>
      <c r="E14" s="38" t="s">
        <v>24</v>
      </c>
      <c r="F14" s="39"/>
      <c r="G14" s="36"/>
      <c r="H14" s="36"/>
      <c r="I14" s="36"/>
      <c r="J14" s="37"/>
      <c r="K14" s="37"/>
      <c r="L14" s="37"/>
    </row>
    <row r="15" spans="2:12" ht="47.25" x14ac:dyDescent="0.2">
      <c r="B15" s="23">
        <v>5</v>
      </c>
      <c r="C15" s="23"/>
      <c r="D15" s="23"/>
      <c r="E15" s="23"/>
      <c r="F15" s="24" t="s">
        <v>11</v>
      </c>
      <c r="G15" s="36"/>
      <c r="H15" s="36"/>
      <c r="I15" s="36"/>
      <c r="J15" s="37"/>
      <c r="K15" s="37"/>
      <c r="L15" s="37"/>
    </row>
    <row r="16" spans="2:12" ht="45" x14ac:dyDescent="0.2">
      <c r="B16" s="15"/>
      <c r="C16" s="15">
        <v>54</v>
      </c>
      <c r="D16" s="15"/>
      <c r="E16" s="15"/>
      <c r="F16" s="25" t="s">
        <v>16</v>
      </c>
      <c r="G16" s="36"/>
      <c r="H16" s="36"/>
      <c r="I16" s="40"/>
      <c r="J16" s="37"/>
      <c r="K16" s="37"/>
      <c r="L16" s="37"/>
    </row>
    <row r="17" spans="2:12" ht="105" x14ac:dyDescent="0.2">
      <c r="B17" s="15"/>
      <c r="C17" s="15"/>
      <c r="D17" s="15">
        <v>541</v>
      </c>
      <c r="E17" s="18"/>
      <c r="F17" s="18" t="s">
        <v>48</v>
      </c>
      <c r="G17" s="36"/>
      <c r="H17" s="36"/>
      <c r="I17" s="40"/>
      <c r="J17" s="37"/>
      <c r="K17" s="37"/>
      <c r="L17" s="37"/>
    </row>
    <row r="18" spans="2:12" ht="60" x14ac:dyDescent="0.2">
      <c r="B18" s="15"/>
      <c r="C18" s="15"/>
      <c r="D18" s="15"/>
      <c r="E18" s="18">
        <v>5413</v>
      </c>
      <c r="F18" s="18" t="s">
        <v>49</v>
      </c>
      <c r="G18" s="36"/>
      <c r="H18" s="36"/>
      <c r="I18" s="40"/>
      <c r="J18" s="37"/>
      <c r="K18" s="37"/>
      <c r="L18" s="37"/>
    </row>
    <row r="19" spans="2:12" ht="15.75" x14ac:dyDescent="0.2">
      <c r="B19" s="34"/>
      <c r="C19" s="23"/>
      <c r="D19" s="23"/>
      <c r="E19" s="23"/>
      <c r="F19" s="24" t="s">
        <v>24</v>
      </c>
      <c r="G19" s="36"/>
      <c r="H19" s="36"/>
      <c r="I19" s="36"/>
      <c r="J19" s="37"/>
      <c r="K19" s="37"/>
      <c r="L19" s="37"/>
    </row>
    <row r="21" spans="2:12" ht="15.75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2:12" ht="15.75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2:12" ht="15.75" x14ac:dyDescent="0.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</sheetData>
  <mergeCells count="5">
    <mergeCell ref="B8:F8"/>
    <mergeCell ref="B9:F9"/>
    <mergeCell ref="B3:L3"/>
    <mergeCell ref="B5:L5"/>
    <mergeCell ref="B6:L6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29"/>
  <sheetViews>
    <sheetView workbookViewId="0">
      <selection activeCell="H5" sqref="H5"/>
    </sheetView>
  </sheetViews>
  <sheetFormatPr defaultRowHeight="15" x14ac:dyDescent="0.2"/>
  <cols>
    <col min="1" max="1" width="9.140625" style="6"/>
    <col min="2" max="2" width="37.7109375" style="6" customWidth="1"/>
    <col min="3" max="6" width="25.28515625" style="6" customWidth="1"/>
    <col min="7" max="8" width="15.7109375" style="6" customWidth="1"/>
    <col min="9" max="16384" width="9.140625" style="6"/>
  </cols>
  <sheetData>
    <row r="2" spans="2:8" ht="15.75" x14ac:dyDescent="0.2">
      <c r="B2" s="4"/>
      <c r="C2" s="4"/>
      <c r="D2" s="4"/>
      <c r="E2" s="4"/>
      <c r="F2" s="1"/>
      <c r="G2" s="1"/>
      <c r="H2" s="1"/>
    </row>
    <row r="3" spans="2:8" ht="15.75" customHeight="1" x14ac:dyDescent="0.2">
      <c r="B3" s="123" t="s">
        <v>50</v>
      </c>
      <c r="C3" s="123"/>
      <c r="D3" s="123"/>
      <c r="E3" s="123"/>
      <c r="F3" s="123"/>
      <c r="G3" s="123"/>
      <c r="H3" s="123"/>
    </row>
    <row r="4" spans="2:8" ht="15.75" x14ac:dyDescent="0.2">
      <c r="B4" s="4"/>
      <c r="C4" s="4"/>
      <c r="D4" s="4"/>
      <c r="E4" s="4"/>
      <c r="F4" s="1"/>
      <c r="G4" s="1"/>
      <c r="H4" s="1"/>
    </row>
    <row r="5" spans="2:8" ht="47.25" x14ac:dyDescent="0.2">
      <c r="B5" s="10" t="s">
        <v>8</v>
      </c>
      <c r="C5" s="10" t="s">
        <v>186</v>
      </c>
      <c r="D5" s="10" t="s">
        <v>60</v>
      </c>
      <c r="E5" s="10" t="s">
        <v>57</v>
      </c>
      <c r="F5" s="10" t="s">
        <v>187</v>
      </c>
      <c r="G5" s="10" t="s">
        <v>29</v>
      </c>
      <c r="H5" s="10" t="s">
        <v>29</v>
      </c>
    </row>
    <row r="6" spans="2:8" ht="15.75" x14ac:dyDescent="0.2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 t="s">
        <v>40</v>
      </c>
      <c r="H6" s="10" t="s">
        <v>41</v>
      </c>
    </row>
    <row r="7" spans="2:8" ht="15.75" x14ac:dyDescent="0.2">
      <c r="B7" s="11" t="s">
        <v>52</v>
      </c>
      <c r="C7" s="36"/>
      <c r="D7" s="36"/>
      <c r="E7" s="40"/>
      <c r="F7" s="37"/>
      <c r="G7" s="37"/>
      <c r="H7" s="37"/>
    </row>
    <row r="8" spans="2:8" ht="15.75" x14ac:dyDescent="0.2">
      <c r="B8" s="11" t="s">
        <v>21</v>
      </c>
      <c r="C8" s="36"/>
      <c r="D8" s="36"/>
      <c r="E8" s="36"/>
      <c r="F8" s="37"/>
      <c r="G8" s="37"/>
      <c r="H8" s="37"/>
    </row>
    <row r="9" spans="2:8" x14ac:dyDescent="0.2">
      <c r="B9" s="41" t="s">
        <v>22</v>
      </c>
      <c r="C9" s="36"/>
      <c r="D9" s="36"/>
      <c r="E9" s="36"/>
      <c r="F9" s="37"/>
      <c r="G9" s="37"/>
      <c r="H9" s="37"/>
    </row>
    <row r="10" spans="2:8" x14ac:dyDescent="0.2">
      <c r="B10" s="42" t="s">
        <v>23</v>
      </c>
      <c r="C10" s="36"/>
      <c r="D10" s="36"/>
      <c r="E10" s="36"/>
      <c r="F10" s="37"/>
      <c r="G10" s="37"/>
      <c r="H10" s="37"/>
    </row>
    <row r="11" spans="2:8" x14ac:dyDescent="0.2">
      <c r="B11" s="42" t="s">
        <v>24</v>
      </c>
      <c r="C11" s="36"/>
      <c r="D11" s="36"/>
      <c r="E11" s="36"/>
      <c r="F11" s="37"/>
      <c r="G11" s="37"/>
      <c r="H11" s="37"/>
    </row>
    <row r="12" spans="2:8" ht="15.75" x14ac:dyDescent="0.2">
      <c r="B12" s="11" t="s">
        <v>25</v>
      </c>
      <c r="C12" s="36"/>
      <c r="D12" s="36"/>
      <c r="E12" s="40"/>
      <c r="F12" s="37"/>
      <c r="G12" s="37"/>
      <c r="H12" s="37"/>
    </row>
    <row r="13" spans="2:8" ht="30" x14ac:dyDescent="0.2">
      <c r="B13" s="43" t="s">
        <v>26</v>
      </c>
      <c r="C13" s="36"/>
      <c r="D13" s="36"/>
      <c r="E13" s="40"/>
      <c r="F13" s="37"/>
      <c r="G13" s="37"/>
      <c r="H13" s="37"/>
    </row>
    <row r="14" spans="2:8" ht="15.75" x14ac:dyDescent="0.2">
      <c r="B14" s="11" t="s">
        <v>27</v>
      </c>
      <c r="C14" s="36"/>
      <c r="D14" s="36"/>
      <c r="E14" s="40"/>
      <c r="F14" s="37"/>
      <c r="G14" s="37"/>
      <c r="H14" s="37"/>
    </row>
    <row r="15" spans="2:8" x14ac:dyDescent="0.2">
      <c r="B15" s="43" t="s">
        <v>28</v>
      </c>
      <c r="C15" s="36"/>
      <c r="D15" s="36"/>
      <c r="E15" s="40"/>
      <c r="F15" s="37"/>
      <c r="G15" s="37"/>
      <c r="H15" s="37"/>
    </row>
    <row r="16" spans="2:8" x14ac:dyDescent="0.2">
      <c r="B16" s="15" t="s">
        <v>18</v>
      </c>
      <c r="C16" s="36"/>
      <c r="D16" s="36"/>
      <c r="E16" s="40"/>
      <c r="F16" s="37"/>
      <c r="G16" s="37"/>
      <c r="H16" s="37"/>
    </row>
    <row r="17" spans="2:8" x14ac:dyDescent="0.2">
      <c r="B17" s="43"/>
      <c r="C17" s="36"/>
      <c r="D17" s="36"/>
      <c r="E17" s="40"/>
      <c r="F17" s="37"/>
      <c r="G17" s="37"/>
      <c r="H17" s="37"/>
    </row>
    <row r="18" spans="2:8" ht="15.75" customHeight="1" x14ac:dyDescent="0.2">
      <c r="B18" s="11" t="s">
        <v>53</v>
      </c>
      <c r="C18" s="36"/>
      <c r="D18" s="36"/>
      <c r="E18" s="40"/>
      <c r="F18" s="37"/>
      <c r="G18" s="37"/>
      <c r="H18" s="37"/>
    </row>
    <row r="19" spans="2:8" ht="15.75" customHeight="1" x14ac:dyDescent="0.2">
      <c r="B19" s="11" t="s">
        <v>21</v>
      </c>
      <c r="C19" s="36"/>
      <c r="D19" s="36"/>
      <c r="E19" s="36"/>
      <c r="F19" s="37"/>
      <c r="G19" s="37"/>
      <c r="H19" s="37"/>
    </row>
    <row r="20" spans="2:8" x14ac:dyDescent="0.2">
      <c r="B20" s="41" t="s">
        <v>22</v>
      </c>
      <c r="C20" s="36"/>
      <c r="D20" s="36"/>
      <c r="E20" s="36"/>
      <c r="F20" s="37"/>
      <c r="G20" s="37"/>
      <c r="H20" s="37"/>
    </row>
    <row r="21" spans="2:8" x14ac:dyDescent="0.2">
      <c r="B21" s="42" t="s">
        <v>23</v>
      </c>
      <c r="C21" s="36"/>
      <c r="D21" s="36"/>
      <c r="E21" s="36"/>
      <c r="F21" s="37"/>
      <c r="G21" s="37"/>
      <c r="H21" s="37"/>
    </row>
    <row r="22" spans="2:8" x14ac:dyDescent="0.2">
      <c r="B22" s="42" t="s">
        <v>24</v>
      </c>
      <c r="C22" s="36"/>
      <c r="D22" s="36"/>
      <c r="E22" s="36"/>
      <c r="F22" s="37"/>
      <c r="G22" s="37"/>
      <c r="H22" s="37"/>
    </row>
    <row r="23" spans="2:8" ht="15.75" x14ac:dyDescent="0.2">
      <c r="B23" s="11" t="s">
        <v>25</v>
      </c>
      <c r="C23" s="36"/>
      <c r="D23" s="36"/>
      <c r="E23" s="40"/>
      <c r="F23" s="37"/>
      <c r="G23" s="37"/>
      <c r="H23" s="37"/>
    </row>
    <row r="24" spans="2:8" ht="30" x14ac:dyDescent="0.2">
      <c r="B24" s="43" t="s">
        <v>26</v>
      </c>
      <c r="C24" s="36"/>
      <c r="D24" s="36"/>
      <c r="E24" s="40"/>
      <c r="F24" s="37"/>
      <c r="G24" s="37"/>
      <c r="H24" s="37"/>
    </row>
    <row r="25" spans="2:8" ht="15.75" x14ac:dyDescent="0.2">
      <c r="B25" s="11" t="s">
        <v>27</v>
      </c>
      <c r="C25" s="36"/>
      <c r="D25" s="36"/>
      <c r="E25" s="40"/>
      <c r="F25" s="37"/>
      <c r="G25" s="37"/>
      <c r="H25" s="37"/>
    </row>
    <row r="26" spans="2:8" x14ac:dyDescent="0.2">
      <c r="B26" s="43" t="s">
        <v>28</v>
      </c>
      <c r="C26" s="36"/>
      <c r="D26" s="36"/>
      <c r="E26" s="40"/>
      <c r="F26" s="37"/>
      <c r="G26" s="37"/>
      <c r="H26" s="37"/>
    </row>
    <row r="27" spans="2:8" x14ac:dyDescent="0.2">
      <c r="B27" s="15" t="s">
        <v>18</v>
      </c>
      <c r="C27" s="36"/>
      <c r="D27" s="36"/>
      <c r="E27" s="40"/>
      <c r="F27" s="37"/>
      <c r="G27" s="37"/>
      <c r="H27" s="37"/>
    </row>
    <row r="29" spans="2:8" ht="15.75" x14ac:dyDescent="0.2">
      <c r="B29" s="32"/>
      <c r="C29" s="32"/>
      <c r="D29" s="32"/>
      <c r="E29" s="32"/>
      <c r="F29" s="32"/>
      <c r="G29" s="32"/>
      <c r="H29" s="32"/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30"/>
  <sheetViews>
    <sheetView topLeftCell="A79" zoomScaleNormal="100" workbookViewId="0">
      <selection activeCell="G17" sqref="G17"/>
    </sheetView>
  </sheetViews>
  <sheetFormatPr defaultRowHeight="15" x14ac:dyDescent="0.2"/>
  <cols>
    <col min="1" max="1" width="9.140625" style="6"/>
    <col min="2" max="2" width="7.42578125" style="6" bestFit="1" customWidth="1"/>
    <col min="3" max="3" width="8.42578125" style="6" bestFit="1" customWidth="1"/>
    <col min="4" max="4" width="25.42578125" style="6" customWidth="1"/>
    <col min="5" max="5" width="39" style="6" customWidth="1"/>
    <col min="6" max="8" width="24.28515625" style="6" customWidth="1"/>
    <col min="9" max="9" width="15.7109375" style="6" customWidth="1"/>
    <col min="10" max="10" width="24.28515625" style="6" customWidth="1"/>
    <col min="11" max="16384" width="9.140625" style="6"/>
  </cols>
  <sheetData>
    <row r="2" spans="2:10" ht="15.75" x14ac:dyDescent="0.2">
      <c r="B2" s="4"/>
      <c r="C2" s="4"/>
      <c r="D2" s="4"/>
      <c r="E2" s="4"/>
      <c r="F2" s="4"/>
      <c r="G2" s="4"/>
      <c r="H2" s="4"/>
      <c r="I2" s="1"/>
      <c r="J2" s="1"/>
    </row>
    <row r="3" spans="2:10" ht="18" customHeight="1" x14ac:dyDescent="0.2">
      <c r="B3" s="123" t="s">
        <v>12</v>
      </c>
      <c r="C3" s="123"/>
      <c r="D3" s="123"/>
      <c r="E3" s="123"/>
      <c r="F3" s="123"/>
      <c r="G3" s="123"/>
      <c r="H3" s="123"/>
      <c r="I3" s="123"/>
      <c r="J3" s="8"/>
    </row>
    <row r="4" spans="2:10" ht="15.75" x14ac:dyDescent="0.2">
      <c r="B4" s="4"/>
      <c r="C4" s="4"/>
      <c r="D4" s="4"/>
      <c r="E4" s="4"/>
      <c r="F4" s="4"/>
      <c r="G4" s="4"/>
      <c r="H4" s="4"/>
      <c r="I4" s="1"/>
      <c r="J4" s="1"/>
    </row>
    <row r="5" spans="2:10" ht="15.75" x14ac:dyDescent="0.25">
      <c r="B5" s="172" t="s">
        <v>64</v>
      </c>
      <c r="C5" s="172"/>
      <c r="D5" s="172"/>
      <c r="E5" s="172"/>
      <c r="F5" s="172"/>
      <c r="G5" s="172"/>
      <c r="H5" s="172"/>
      <c r="I5" s="172"/>
    </row>
    <row r="6" spans="2:10" ht="15.75" x14ac:dyDescent="0.2">
      <c r="B6" s="4"/>
      <c r="C6" s="4"/>
      <c r="D6" s="4"/>
      <c r="E6" s="4"/>
      <c r="F6" s="4"/>
      <c r="G6" s="4"/>
      <c r="H6" s="4"/>
      <c r="I6" s="1"/>
    </row>
    <row r="7" spans="2:10" ht="31.5" x14ac:dyDescent="0.2">
      <c r="B7" s="145" t="s">
        <v>8</v>
      </c>
      <c r="C7" s="146"/>
      <c r="D7" s="146"/>
      <c r="E7" s="147"/>
      <c r="F7" s="10" t="s">
        <v>183</v>
      </c>
      <c r="G7" s="10" t="s">
        <v>184</v>
      </c>
      <c r="H7" s="10" t="s">
        <v>192</v>
      </c>
      <c r="I7" s="10" t="s">
        <v>29</v>
      </c>
    </row>
    <row r="8" spans="2:10" ht="15.75" x14ac:dyDescent="0.2">
      <c r="B8" s="145">
        <v>1</v>
      </c>
      <c r="C8" s="146"/>
      <c r="D8" s="146"/>
      <c r="E8" s="147"/>
      <c r="F8" s="10">
        <v>2</v>
      </c>
      <c r="G8" s="10">
        <v>3</v>
      </c>
      <c r="H8" s="10">
        <v>4</v>
      </c>
      <c r="I8" s="10" t="s">
        <v>51</v>
      </c>
    </row>
    <row r="9" spans="2:10" ht="30" x14ac:dyDescent="0.2">
      <c r="B9" s="161" t="s">
        <v>146</v>
      </c>
      <c r="C9" s="161"/>
      <c r="D9" s="161"/>
      <c r="E9" s="77" t="s">
        <v>147</v>
      </c>
      <c r="F9" s="78"/>
      <c r="G9" s="78"/>
      <c r="H9" s="78"/>
      <c r="I9" s="78"/>
    </row>
    <row r="10" spans="2:10" x14ac:dyDescent="0.2">
      <c r="B10" s="162" t="s">
        <v>148</v>
      </c>
      <c r="C10" s="163"/>
      <c r="D10" s="164"/>
      <c r="E10" s="79" t="s">
        <v>149</v>
      </c>
      <c r="F10" s="78"/>
      <c r="G10" s="78"/>
      <c r="H10" s="78"/>
      <c r="I10" s="78"/>
    </row>
    <row r="11" spans="2:10" s="44" customFormat="1" ht="30" customHeight="1" x14ac:dyDescent="0.25">
      <c r="B11" s="158">
        <v>33634</v>
      </c>
      <c r="C11" s="159"/>
      <c r="D11" s="160"/>
      <c r="E11" s="80" t="s">
        <v>141</v>
      </c>
      <c r="F11" s="107">
        <f>F13</f>
        <v>1241940</v>
      </c>
      <c r="G11" s="107">
        <f t="shared" ref="G11:H11" si="0">G13</f>
        <v>1241940</v>
      </c>
      <c r="H11" s="107">
        <f t="shared" si="0"/>
        <v>893712.73</v>
      </c>
      <c r="I11" s="108">
        <f>(H11/G11)*100</f>
        <v>71.961023076799208</v>
      </c>
    </row>
    <row r="12" spans="2:10" s="44" customFormat="1" ht="30" customHeight="1" x14ac:dyDescent="0.25">
      <c r="B12" s="158">
        <v>3301</v>
      </c>
      <c r="C12" s="159"/>
      <c r="D12" s="160"/>
      <c r="E12" s="80" t="s">
        <v>151</v>
      </c>
      <c r="F12" s="107">
        <f>F13</f>
        <v>1241940</v>
      </c>
      <c r="G12" s="107">
        <f t="shared" ref="G12:H12" si="1">G13</f>
        <v>1241940</v>
      </c>
      <c r="H12" s="107">
        <f t="shared" si="1"/>
        <v>893712.73</v>
      </c>
      <c r="I12" s="108">
        <f t="shared" ref="I12:I14" si="2">(H12/G12)*100</f>
        <v>71.961023076799208</v>
      </c>
    </row>
    <row r="13" spans="2:10" s="44" customFormat="1" ht="30" customHeight="1" x14ac:dyDescent="0.25">
      <c r="B13" s="158" t="s">
        <v>150</v>
      </c>
      <c r="C13" s="159"/>
      <c r="D13" s="160"/>
      <c r="E13" s="80" t="s">
        <v>152</v>
      </c>
      <c r="F13" s="107">
        <f>F14+F74</f>
        <v>1241940</v>
      </c>
      <c r="G13" s="107">
        <f t="shared" ref="G13:H13" si="3">G14+G74</f>
        <v>1241940</v>
      </c>
      <c r="H13" s="107">
        <f t="shared" si="3"/>
        <v>893712.73</v>
      </c>
      <c r="I13" s="108">
        <f t="shared" si="2"/>
        <v>71.961023076799208</v>
      </c>
    </row>
    <row r="14" spans="2:10" s="44" customFormat="1" ht="30" customHeight="1" x14ac:dyDescent="0.25">
      <c r="B14" s="173">
        <v>1040</v>
      </c>
      <c r="C14" s="174"/>
      <c r="D14" s="175"/>
      <c r="E14" s="80" t="s">
        <v>153</v>
      </c>
      <c r="F14" s="107">
        <f>F15+F58+F69</f>
        <v>170237</v>
      </c>
      <c r="G14" s="107">
        <f t="shared" ref="G14:H14" si="4">G15+G58+G69</f>
        <v>170237</v>
      </c>
      <c r="H14" s="107">
        <f t="shared" si="4"/>
        <v>166167.51</v>
      </c>
      <c r="I14" s="108">
        <f t="shared" si="2"/>
        <v>97.609514970306108</v>
      </c>
    </row>
    <row r="15" spans="2:10" s="44" customFormat="1" ht="30" customHeight="1" x14ac:dyDescent="0.25">
      <c r="B15" s="169">
        <v>11</v>
      </c>
      <c r="C15" s="170"/>
      <c r="D15" s="171"/>
      <c r="E15" s="103" t="s">
        <v>142</v>
      </c>
      <c r="F15" s="109">
        <f>F16+F51</f>
        <v>165391</v>
      </c>
      <c r="G15" s="109">
        <f t="shared" ref="G15:H15" si="5">G16+G51</f>
        <v>165391</v>
      </c>
      <c r="H15" s="109">
        <f t="shared" si="5"/>
        <v>165381.79</v>
      </c>
      <c r="I15" s="110">
        <f t="shared" ref="I15:I76" si="6">(H15/G15)*100</f>
        <v>99.994431377765423</v>
      </c>
    </row>
    <row r="16" spans="2:10" ht="30" customHeight="1" x14ac:dyDescent="0.2">
      <c r="B16" s="90"/>
      <c r="C16" s="91">
        <v>3</v>
      </c>
      <c r="D16" s="92"/>
      <c r="E16" s="88" t="s">
        <v>4</v>
      </c>
      <c r="F16" s="111">
        <f>F17+F25+F48</f>
        <v>163967</v>
      </c>
      <c r="G16" s="111">
        <f t="shared" ref="G16:H16" si="7">G17+G25+G48</f>
        <v>163967</v>
      </c>
      <c r="H16" s="111">
        <f t="shared" si="7"/>
        <v>163958.41</v>
      </c>
      <c r="I16" s="112">
        <f t="shared" si="6"/>
        <v>99.994761140961302</v>
      </c>
    </row>
    <row r="17" spans="2:9" ht="30" customHeight="1" x14ac:dyDescent="0.2">
      <c r="B17" s="93"/>
      <c r="C17" s="94">
        <v>31</v>
      </c>
      <c r="D17" s="95"/>
      <c r="E17" s="75" t="s">
        <v>5</v>
      </c>
      <c r="F17" s="71">
        <f>SUM(F18,F21,F23)</f>
        <v>96318</v>
      </c>
      <c r="G17" s="71">
        <f t="shared" ref="G17:H17" si="8">SUM(G18,G21,G23)</f>
        <v>96909</v>
      </c>
      <c r="H17" s="71">
        <f t="shared" si="8"/>
        <v>96908.59</v>
      </c>
      <c r="I17" s="71">
        <f t="shared" ref="I17:I25" si="9">(H17/G17)*100</f>
        <v>99.999576922680035</v>
      </c>
    </row>
    <row r="18" spans="2:9" ht="30" customHeight="1" x14ac:dyDescent="0.2">
      <c r="B18" s="96"/>
      <c r="C18" s="84">
        <v>311</v>
      </c>
      <c r="D18" s="85"/>
      <c r="E18" s="75" t="s">
        <v>155</v>
      </c>
      <c r="F18" s="71">
        <f>SUM(F19:F20)</f>
        <v>78970</v>
      </c>
      <c r="G18" s="71">
        <f t="shared" ref="G18:H18" si="10">SUM(G19:G20)</f>
        <v>78970</v>
      </c>
      <c r="H18" s="71">
        <f t="shared" si="10"/>
        <v>80376.19</v>
      </c>
      <c r="I18" s="71"/>
    </row>
    <row r="19" spans="2:9" ht="30" customHeight="1" x14ac:dyDescent="0.2">
      <c r="B19" s="179">
        <v>3111</v>
      </c>
      <c r="C19" s="180"/>
      <c r="D19" s="181"/>
      <c r="E19" s="70" t="s">
        <v>37</v>
      </c>
      <c r="F19" s="71">
        <v>78306</v>
      </c>
      <c r="G19" s="71">
        <v>78306</v>
      </c>
      <c r="H19" s="71">
        <v>79842.11</v>
      </c>
      <c r="I19" s="71"/>
    </row>
    <row r="20" spans="2:9" ht="30" customHeight="1" x14ac:dyDescent="0.2">
      <c r="B20" s="149">
        <v>3113</v>
      </c>
      <c r="C20" s="150"/>
      <c r="D20" s="151"/>
      <c r="E20" s="70" t="s">
        <v>82</v>
      </c>
      <c r="F20" s="71">
        <v>664</v>
      </c>
      <c r="G20" s="71">
        <v>664</v>
      </c>
      <c r="H20" s="71">
        <v>534.08000000000004</v>
      </c>
      <c r="I20" s="71"/>
    </row>
    <row r="21" spans="2:9" ht="30" customHeight="1" x14ac:dyDescent="0.2">
      <c r="B21" s="96"/>
      <c r="C21" s="84">
        <v>312</v>
      </c>
      <c r="D21" s="85"/>
      <c r="E21" s="75" t="s">
        <v>83</v>
      </c>
      <c r="F21" s="71">
        <f>F22</f>
        <v>4318</v>
      </c>
      <c r="G21" s="71">
        <f t="shared" ref="G21:H21" si="11">G22</f>
        <v>4909</v>
      </c>
      <c r="H21" s="71">
        <f t="shared" si="11"/>
        <v>3270.34</v>
      </c>
      <c r="I21" s="71"/>
    </row>
    <row r="22" spans="2:9" ht="30" customHeight="1" x14ac:dyDescent="0.2">
      <c r="B22" s="165">
        <v>3121</v>
      </c>
      <c r="C22" s="166"/>
      <c r="D22" s="167"/>
      <c r="E22" s="70" t="s">
        <v>83</v>
      </c>
      <c r="F22" s="71">
        <v>4318</v>
      </c>
      <c r="G22" s="71">
        <v>4909</v>
      </c>
      <c r="H22" s="71">
        <v>3270.34</v>
      </c>
      <c r="I22" s="71"/>
    </row>
    <row r="23" spans="2:9" ht="30" customHeight="1" x14ac:dyDescent="0.2">
      <c r="B23" s="83"/>
      <c r="C23" s="84">
        <v>313</v>
      </c>
      <c r="D23" s="85"/>
      <c r="E23" s="75" t="s">
        <v>84</v>
      </c>
      <c r="F23" s="71">
        <f>SUM(F24:F24)</f>
        <v>13030</v>
      </c>
      <c r="G23" s="71">
        <f>SUM(G24:G24)</f>
        <v>13030</v>
      </c>
      <c r="H23" s="71">
        <f>SUM(H24:H24)</f>
        <v>13262.06</v>
      </c>
      <c r="I23" s="71"/>
    </row>
    <row r="24" spans="2:9" ht="30" customHeight="1" x14ac:dyDescent="0.2">
      <c r="B24" s="155">
        <v>3132</v>
      </c>
      <c r="C24" s="156"/>
      <c r="D24" s="157"/>
      <c r="E24" s="70" t="s">
        <v>156</v>
      </c>
      <c r="F24" s="72">
        <v>13030</v>
      </c>
      <c r="G24" s="72">
        <v>13030</v>
      </c>
      <c r="H24" s="81">
        <v>13262.06</v>
      </c>
      <c r="I24" s="71"/>
    </row>
    <row r="25" spans="2:9" ht="30" customHeight="1" x14ac:dyDescent="0.2">
      <c r="B25" s="97"/>
      <c r="C25" s="98">
        <v>32</v>
      </c>
      <c r="D25" s="99"/>
      <c r="E25" s="75" t="s">
        <v>14</v>
      </c>
      <c r="F25" s="71">
        <f>SUM(F26,F31,F38,F46)</f>
        <v>65234</v>
      </c>
      <c r="G25" s="71">
        <f>SUM(G26,G31,G38,G46)</f>
        <v>64643</v>
      </c>
      <c r="H25" s="71">
        <f>SUM(H26,H31,H38,H46)</f>
        <v>64635.48</v>
      </c>
      <c r="I25" s="71">
        <f t="shared" si="9"/>
        <v>99.988366876537299</v>
      </c>
    </row>
    <row r="26" spans="2:9" ht="30" customHeight="1" x14ac:dyDescent="0.2">
      <c r="B26" s="83"/>
      <c r="C26" s="84">
        <v>321</v>
      </c>
      <c r="D26" s="85"/>
      <c r="E26" s="70" t="s">
        <v>38</v>
      </c>
      <c r="F26" s="71">
        <f>SUM(F27:F30)</f>
        <v>9855</v>
      </c>
      <c r="G26" s="71">
        <f>SUM(G27:G30)</f>
        <v>9855</v>
      </c>
      <c r="H26" s="71">
        <f>SUM(H27:H30)</f>
        <v>9853.010000000002</v>
      </c>
      <c r="I26" s="71"/>
    </row>
    <row r="27" spans="2:9" ht="30" customHeight="1" x14ac:dyDescent="0.2">
      <c r="B27" s="149" t="s">
        <v>157</v>
      </c>
      <c r="C27" s="150"/>
      <c r="D27" s="151"/>
      <c r="E27" s="70" t="s">
        <v>39</v>
      </c>
      <c r="F27" s="71">
        <v>5244</v>
      </c>
      <c r="G27" s="71">
        <v>5244</v>
      </c>
      <c r="H27" s="71">
        <v>5243.77</v>
      </c>
      <c r="I27" s="71"/>
    </row>
    <row r="28" spans="2:9" ht="30" customHeight="1" x14ac:dyDescent="0.2">
      <c r="B28" s="149" t="s">
        <v>158</v>
      </c>
      <c r="C28" s="150"/>
      <c r="D28" s="151"/>
      <c r="E28" s="70" t="s">
        <v>86</v>
      </c>
      <c r="F28" s="71">
        <v>2841</v>
      </c>
      <c r="G28" s="71">
        <v>2841</v>
      </c>
      <c r="H28" s="71">
        <v>2839.78</v>
      </c>
      <c r="I28" s="71"/>
    </row>
    <row r="29" spans="2:9" ht="30" customHeight="1" x14ac:dyDescent="0.2">
      <c r="B29" s="149">
        <v>3213</v>
      </c>
      <c r="C29" s="150"/>
      <c r="D29" s="151"/>
      <c r="E29" s="70" t="s">
        <v>87</v>
      </c>
      <c r="F29" s="71">
        <v>1770</v>
      </c>
      <c r="G29" s="71">
        <v>1770</v>
      </c>
      <c r="H29" s="71">
        <v>1769.46</v>
      </c>
      <c r="I29" s="71"/>
    </row>
    <row r="30" spans="2:9" ht="30" customHeight="1" x14ac:dyDescent="0.2">
      <c r="B30" s="149">
        <v>3214</v>
      </c>
      <c r="C30" s="150"/>
      <c r="D30" s="151"/>
      <c r="E30" s="70" t="s">
        <v>88</v>
      </c>
      <c r="F30" s="71">
        <v>0</v>
      </c>
      <c r="G30" s="71">
        <v>0</v>
      </c>
      <c r="H30" s="71">
        <v>0</v>
      </c>
      <c r="I30" s="71"/>
    </row>
    <row r="31" spans="2:9" ht="30" customHeight="1" x14ac:dyDescent="0.2">
      <c r="B31" s="83"/>
      <c r="C31" s="84">
        <v>322</v>
      </c>
      <c r="D31" s="85"/>
      <c r="E31" s="70" t="s">
        <v>89</v>
      </c>
      <c r="F31" s="71">
        <f>SUM(F32:F37)</f>
        <v>31058</v>
      </c>
      <c r="G31" s="71">
        <f>SUM(G32:G37)</f>
        <v>30467</v>
      </c>
      <c r="H31" s="71">
        <f>SUM(H32:H37)</f>
        <v>30464.239999999998</v>
      </c>
      <c r="I31" s="74"/>
    </row>
    <row r="32" spans="2:9" ht="30" customHeight="1" x14ac:dyDescent="0.2">
      <c r="B32" s="149">
        <v>3221</v>
      </c>
      <c r="C32" s="150"/>
      <c r="D32" s="151"/>
      <c r="E32" s="70" t="s">
        <v>90</v>
      </c>
      <c r="F32" s="71">
        <v>3318</v>
      </c>
      <c r="G32" s="71">
        <v>3318</v>
      </c>
      <c r="H32" s="71">
        <v>4057.6</v>
      </c>
      <c r="I32" s="71"/>
    </row>
    <row r="33" spans="2:9" ht="30" customHeight="1" x14ac:dyDescent="0.2">
      <c r="B33" s="149">
        <v>3222</v>
      </c>
      <c r="C33" s="150"/>
      <c r="D33" s="151"/>
      <c r="E33" s="70" t="s">
        <v>91</v>
      </c>
      <c r="F33" s="71">
        <v>13616</v>
      </c>
      <c r="G33" s="71">
        <v>13616</v>
      </c>
      <c r="H33" s="71">
        <v>13615.16</v>
      </c>
      <c r="I33" s="71"/>
    </row>
    <row r="34" spans="2:9" ht="30" customHeight="1" x14ac:dyDescent="0.2">
      <c r="B34" s="149">
        <v>3223</v>
      </c>
      <c r="C34" s="150"/>
      <c r="D34" s="151"/>
      <c r="E34" s="70" t="s">
        <v>92</v>
      </c>
      <c r="F34" s="71">
        <v>11197</v>
      </c>
      <c r="G34" s="71">
        <v>10606</v>
      </c>
      <c r="H34" s="71">
        <v>9866.1200000000008</v>
      </c>
      <c r="I34" s="71"/>
    </row>
    <row r="35" spans="2:9" ht="30" customHeight="1" x14ac:dyDescent="0.2">
      <c r="B35" s="149">
        <v>3224</v>
      </c>
      <c r="C35" s="150"/>
      <c r="D35" s="151"/>
      <c r="E35" s="70" t="s">
        <v>93</v>
      </c>
      <c r="F35" s="71">
        <v>1012</v>
      </c>
      <c r="G35" s="71">
        <v>1012</v>
      </c>
      <c r="H35" s="71">
        <v>1011.34</v>
      </c>
      <c r="I35" s="71"/>
    </row>
    <row r="36" spans="2:9" ht="30" customHeight="1" x14ac:dyDescent="0.2">
      <c r="B36" s="149">
        <v>3225</v>
      </c>
      <c r="C36" s="150"/>
      <c r="D36" s="151"/>
      <c r="E36" s="70" t="s">
        <v>159</v>
      </c>
      <c r="F36" s="71">
        <v>1830</v>
      </c>
      <c r="G36" s="71">
        <v>1830</v>
      </c>
      <c r="H36" s="71">
        <v>1829.02</v>
      </c>
      <c r="I36" s="71"/>
    </row>
    <row r="37" spans="2:9" ht="30" customHeight="1" x14ac:dyDescent="0.2">
      <c r="B37" s="149">
        <v>3227</v>
      </c>
      <c r="C37" s="150"/>
      <c r="D37" s="151"/>
      <c r="E37" s="70" t="s">
        <v>95</v>
      </c>
      <c r="F37" s="71">
        <v>85</v>
      </c>
      <c r="G37" s="71">
        <v>85</v>
      </c>
      <c r="H37" s="71">
        <v>85</v>
      </c>
      <c r="I37" s="71"/>
    </row>
    <row r="38" spans="2:9" ht="30" customHeight="1" x14ac:dyDescent="0.2">
      <c r="B38" s="149">
        <v>323</v>
      </c>
      <c r="C38" s="150"/>
      <c r="D38" s="151"/>
      <c r="E38" s="70" t="s">
        <v>96</v>
      </c>
      <c r="F38" s="71">
        <f>SUM(F39:F45)</f>
        <v>24206</v>
      </c>
      <c r="G38" s="71">
        <f>SUM(G39:G45)</f>
        <v>24206</v>
      </c>
      <c r="H38" s="71">
        <f>SUM(H39:H45)</f>
        <v>24203.9</v>
      </c>
      <c r="I38" s="71"/>
    </row>
    <row r="39" spans="2:9" ht="30" customHeight="1" x14ac:dyDescent="0.2">
      <c r="B39" s="149">
        <v>3231</v>
      </c>
      <c r="C39" s="150"/>
      <c r="D39" s="151"/>
      <c r="E39" s="70" t="s">
        <v>160</v>
      </c>
      <c r="F39" s="71">
        <v>3318</v>
      </c>
      <c r="G39" s="71">
        <v>3318</v>
      </c>
      <c r="H39" s="71">
        <v>3476.15</v>
      </c>
      <c r="I39" s="71"/>
    </row>
    <row r="40" spans="2:9" ht="30" customHeight="1" x14ac:dyDescent="0.2">
      <c r="B40" s="149">
        <v>3232</v>
      </c>
      <c r="C40" s="150"/>
      <c r="D40" s="151"/>
      <c r="E40" s="70" t="s">
        <v>98</v>
      </c>
      <c r="F40" s="71">
        <v>3992</v>
      </c>
      <c r="G40" s="71">
        <v>3992</v>
      </c>
      <c r="H40" s="71">
        <v>3833.8</v>
      </c>
      <c r="I40" s="71"/>
    </row>
    <row r="41" spans="2:9" ht="30" customHeight="1" x14ac:dyDescent="0.2">
      <c r="B41" s="149">
        <v>3233</v>
      </c>
      <c r="C41" s="150"/>
      <c r="D41" s="151"/>
      <c r="E41" s="70" t="s">
        <v>105</v>
      </c>
      <c r="F41" s="71">
        <v>0</v>
      </c>
      <c r="G41" s="71">
        <v>0</v>
      </c>
      <c r="H41" s="71">
        <v>0</v>
      </c>
      <c r="I41" s="71"/>
    </row>
    <row r="42" spans="2:9" ht="30" customHeight="1" x14ac:dyDescent="0.2">
      <c r="B42" s="149">
        <v>3234</v>
      </c>
      <c r="C42" s="150"/>
      <c r="D42" s="151"/>
      <c r="E42" s="70" t="s">
        <v>99</v>
      </c>
      <c r="F42" s="71">
        <v>1661</v>
      </c>
      <c r="G42" s="71">
        <v>1661</v>
      </c>
      <c r="H42" s="71">
        <v>1660.69</v>
      </c>
      <c r="I42" s="71"/>
    </row>
    <row r="43" spans="2:9" ht="30" customHeight="1" x14ac:dyDescent="0.2">
      <c r="B43" s="149">
        <v>3236</v>
      </c>
      <c r="C43" s="150"/>
      <c r="D43" s="151"/>
      <c r="E43" s="70" t="s">
        <v>101</v>
      </c>
      <c r="F43" s="71">
        <v>478</v>
      </c>
      <c r="G43" s="71">
        <v>478</v>
      </c>
      <c r="H43" s="71">
        <v>477.81</v>
      </c>
      <c r="I43" s="71"/>
    </row>
    <row r="44" spans="2:9" ht="30" customHeight="1" x14ac:dyDescent="0.2">
      <c r="B44" s="149">
        <v>3237</v>
      </c>
      <c r="C44" s="150"/>
      <c r="D44" s="151"/>
      <c r="E44" s="70" t="s">
        <v>161</v>
      </c>
      <c r="F44" s="71">
        <v>3852</v>
      </c>
      <c r="G44" s="71">
        <v>3852</v>
      </c>
      <c r="H44" s="71">
        <v>3851.37</v>
      </c>
      <c r="I44" s="71"/>
    </row>
    <row r="45" spans="2:9" ht="30" customHeight="1" x14ac:dyDescent="0.2">
      <c r="B45" s="149">
        <v>3239</v>
      </c>
      <c r="C45" s="150"/>
      <c r="D45" s="151"/>
      <c r="E45" s="70" t="s">
        <v>104</v>
      </c>
      <c r="F45" s="71">
        <v>10905</v>
      </c>
      <c r="G45" s="71">
        <v>10905</v>
      </c>
      <c r="H45" s="71">
        <v>10904.08</v>
      </c>
      <c r="I45" s="71"/>
    </row>
    <row r="46" spans="2:9" ht="30" customHeight="1" x14ac:dyDescent="0.2">
      <c r="B46" s="149">
        <v>329</v>
      </c>
      <c r="C46" s="150"/>
      <c r="D46" s="151"/>
      <c r="E46" s="70" t="s">
        <v>106</v>
      </c>
      <c r="F46" s="71">
        <f>F47</f>
        <v>115</v>
      </c>
      <c r="G46" s="71">
        <f t="shared" ref="G46:H46" si="12">G47</f>
        <v>115</v>
      </c>
      <c r="H46" s="71">
        <f t="shared" si="12"/>
        <v>114.33</v>
      </c>
      <c r="I46" s="71"/>
    </row>
    <row r="47" spans="2:9" ht="30" customHeight="1" x14ac:dyDescent="0.2">
      <c r="B47" s="149">
        <v>3299</v>
      </c>
      <c r="C47" s="150"/>
      <c r="D47" s="151"/>
      <c r="E47" s="70" t="s">
        <v>106</v>
      </c>
      <c r="F47" s="71">
        <v>115</v>
      </c>
      <c r="G47" s="71">
        <v>115</v>
      </c>
      <c r="H47" s="71">
        <v>114.33</v>
      </c>
      <c r="I47" s="71"/>
    </row>
    <row r="48" spans="2:9" ht="30" customHeight="1" x14ac:dyDescent="0.2">
      <c r="B48" s="83"/>
      <c r="C48" s="84">
        <v>37</v>
      </c>
      <c r="D48" s="85"/>
      <c r="E48" s="70" t="s">
        <v>162</v>
      </c>
      <c r="F48" s="71">
        <f t="shared" ref="F48:H49" si="13">SUM(F49:F49)</f>
        <v>2415</v>
      </c>
      <c r="G48" s="71">
        <f t="shared" si="13"/>
        <v>2415</v>
      </c>
      <c r="H48" s="71">
        <f t="shared" si="13"/>
        <v>2414.34</v>
      </c>
      <c r="I48" s="71">
        <f t="shared" ref="I48:I51" si="14">(H48/G48)*100</f>
        <v>99.972670807453426</v>
      </c>
    </row>
    <row r="49" spans="2:9" ht="30" customHeight="1" x14ac:dyDescent="0.2">
      <c r="B49" s="83"/>
      <c r="C49" s="84">
        <v>372</v>
      </c>
      <c r="D49" s="85"/>
      <c r="E49" s="70" t="s">
        <v>163</v>
      </c>
      <c r="F49" s="71">
        <f t="shared" si="13"/>
        <v>2415</v>
      </c>
      <c r="G49" s="71">
        <f t="shared" si="13"/>
        <v>2415</v>
      </c>
      <c r="H49" s="71">
        <f t="shared" si="13"/>
        <v>2414.34</v>
      </c>
      <c r="I49" s="71"/>
    </row>
    <row r="50" spans="2:9" ht="30" customHeight="1" x14ac:dyDescent="0.2">
      <c r="B50" s="149">
        <v>3721</v>
      </c>
      <c r="C50" s="150"/>
      <c r="D50" s="151"/>
      <c r="E50" s="70" t="s">
        <v>118</v>
      </c>
      <c r="F50" s="71">
        <v>2415</v>
      </c>
      <c r="G50" s="71">
        <v>2415</v>
      </c>
      <c r="H50" s="71">
        <v>2414.34</v>
      </c>
      <c r="I50" s="71"/>
    </row>
    <row r="51" spans="2:9" ht="30" customHeight="1" x14ac:dyDescent="0.2">
      <c r="B51" s="83"/>
      <c r="C51" s="84">
        <v>4</v>
      </c>
      <c r="D51" s="85"/>
      <c r="E51" s="25" t="s">
        <v>6</v>
      </c>
      <c r="F51" s="76">
        <f>F52</f>
        <v>1424</v>
      </c>
      <c r="G51" s="76">
        <f t="shared" ref="G51:H51" si="15">G52</f>
        <v>1424</v>
      </c>
      <c r="H51" s="76">
        <f t="shared" si="15"/>
        <v>1423.38</v>
      </c>
      <c r="I51" s="71">
        <f t="shared" si="14"/>
        <v>99.956460674157313</v>
      </c>
    </row>
    <row r="52" spans="2:9" ht="30" customHeight="1" x14ac:dyDescent="0.2">
      <c r="B52" s="83"/>
      <c r="C52" s="84">
        <v>42</v>
      </c>
      <c r="D52" s="85"/>
      <c r="E52" s="70" t="s">
        <v>121</v>
      </c>
      <c r="F52" s="71">
        <f>SUM(F53)</f>
        <v>1424</v>
      </c>
      <c r="G52" s="71">
        <f>SUM(G53)</f>
        <v>1424</v>
      </c>
      <c r="H52" s="71">
        <f>SUM(H53)</f>
        <v>1423.38</v>
      </c>
      <c r="I52" s="71">
        <f t="shared" ref="I52:I69" si="16">(H52/G52)*100</f>
        <v>99.956460674157313</v>
      </c>
    </row>
    <row r="53" spans="2:9" ht="30" customHeight="1" x14ac:dyDescent="0.2">
      <c r="B53" s="83"/>
      <c r="C53" s="84">
        <v>422</v>
      </c>
      <c r="D53" s="85"/>
      <c r="E53" s="70" t="s">
        <v>122</v>
      </c>
      <c r="F53" s="71">
        <f>SUM(F54:F57)</f>
        <v>1424</v>
      </c>
      <c r="G53" s="71">
        <f>SUM(G54:G57)</f>
        <v>1424</v>
      </c>
      <c r="H53" s="71">
        <f>SUM(H54:H57)</f>
        <v>1423.38</v>
      </c>
      <c r="I53" s="71"/>
    </row>
    <row r="54" spans="2:9" ht="30" customHeight="1" x14ac:dyDescent="0.2">
      <c r="B54" s="149" t="s">
        <v>164</v>
      </c>
      <c r="C54" s="150"/>
      <c r="D54" s="151"/>
      <c r="E54" s="70" t="s">
        <v>123</v>
      </c>
      <c r="F54" s="71">
        <v>1059</v>
      </c>
      <c r="G54" s="71">
        <v>1059</v>
      </c>
      <c r="H54" s="71">
        <v>1077.4100000000001</v>
      </c>
      <c r="I54" s="71"/>
    </row>
    <row r="55" spans="2:9" ht="30" customHeight="1" x14ac:dyDescent="0.2">
      <c r="B55" s="149">
        <v>4222</v>
      </c>
      <c r="C55" s="150"/>
      <c r="D55" s="151"/>
      <c r="E55" s="70" t="s">
        <v>127</v>
      </c>
      <c r="F55" s="71">
        <v>0</v>
      </c>
      <c r="G55" s="71">
        <v>0</v>
      </c>
      <c r="H55" s="71">
        <v>0</v>
      </c>
      <c r="I55" s="71"/>
    </row>
    <row r="56" spans="2:9" ht="30" customHeight="1" x14ac:dyDescent="0.2">
      <c r="B56" s="149">
        <v>4223</v>
      </c>
      <c r="C56" s="150"/>
      <c r="D56" s="151"/>
      <c r="E56" s="70" t="s">
        <v>124</v>
      </c>
      <c r="F56" s="71">
        <v>19</v>
      </c>
      <c r="G56" s="71">
        <v>19</v>
      </c>
      <c r="H56" s="71">
        <v>0</v>
      </c>
      <c r="I56" s="71"/>
    </row>
    <row r="57" spans="2:9" ht="30" customHeight="1" x14ac:dyDescent="0.2">
      <c r="B57" s="149">
        <v>4227</v>
      </c>
      <c r="C57" s="150"/>
      <c r="D57" s="151"/>
      <c r="E57" s="70" t="s">
        <v>125</v>
      </c>
      <c r="F57" s="71">
        <v>346</v>
      </c>
      <c r="G57" s="71">
        <v>346</v>
      </c>
      <c r="H57" s="71">
        <v>345.97</v>
      </c>
      <c r="I57" s="71"/>
    </row>
    <row r="58" spans="2:9" s="44" customFormat="1" ht="30" customHeight="1" x14ac:dyDescent="0.25">
      <c r="B58" s="152">
        <v>52</v>
      </c>
      <c r="C58" s="153"/>
      <c r="D58" s="154"/>
      <c r="E58" s="100" t="s">
        <v>144</v>
      </c>
      <c r="F58" s="101">
        <f>F59</f>
        <v>4182</v>
      </c>
      <c r="G58" s="101">
        <f t="shared" ref="G58:H58" si="17">G59</f>
        <v>4182</v>
      </c>
      <c r="H58" s="101">
        <f t="shared" si="17"/>
        <v>785.72</v>
      </c>
      <c r="I58" s="64">
        <f t="shared" si="16"/>
        <v>18.788139646102344</v>
      </c>
    </row>
    <row r="59" spans="2:9" ht="30" customHeight="1" x14ac:dyDescent="0.2">
      <c r="B59" s="67"/>
      <c r="C59" s="68">
        <v>3</v>
      </c>
      <c r="D59" s="69"/>
      <c r="E59" s="15" t="s">
        <v>4</v>
      </c>
      <c r="F59" s="76">
        <f>F60+F66</f>
        <v>4182</v>
      </c>
      <c r="G59" s="76">
        <f t="shared" ref="G59:H59" si="18">G60+G66</f>
        <v>4182</v>
      </c>
      <c r="H59" s="76">
        <f t="shared" si="18"/>
        <v>785.72</v>
      </c>
      <c r="I59" s="71">
        <f t="shared" si="16"/>
        <v>18.788139646102344</v>
      </c>
    </row>
    <row r="60" spans="2:9" ht="30" customHeight="1" x14ac:dyDescent="0.2">
      <c r="B60" s="83"/>
      <c r="C60" s="84">
        <v>32</v>
      </c>
      <c r="D60" s="85"/>
      <c r="E60" s="70" t="s">
        <v>14</v>
      </c>
      <c r="F60" s="71">
        <f>SUM(F63+F62)</f>
        <v>3982</v>
      </c>
      <c r="G60" s="71">
        <f t="shared" ref="G60:H60" si="19">SUM(G63+G62)</f>
        <v>3982</v>
      </c>
      <c r="H60" s="71">
        <f t="shared" si="19"/>
        <v>785.72</v>
      </c>
      <c r="I60" s="71">
        <f>(H60/G60)*100</f>
        <v>19.731793068809644</v>
      </c>
    </row>
    <row r="61" spans="2:9" ht="30" customHeight="1" x14ac:dyDescent="0.2">
      <c r="B61" s="83"/>
      <c r="C61" s="84">
        <v>322</v>
      </c>
      <c r="D61" s="85"/>
      <c r="E61" s="70" t="s">
        <v>89</v>
      </c>
      <c r="F61" s="71">
        <f>F62</f>
        <v>0</v>
      </c>
      <c r="G61" s="71">
        <f t="shared" ref="G61:H61" si="20">G62</f>
        <v>0</v>
      </c>
      <c r="H61" s="71">
        <f t="shared" si="20"/>
        <v>200</v>
      </c>
      <c r="I61" s="71"/>
    </row>
    <row r="62" spans="2:9" ht="30" customHeight="1" x14ac:dyDescent="0.2">
      <c r="B62" s="148">
        <v>3221</v>
      </c>
      <c r="C62" s="148"/>
      <c r="D62" s="148"/>
      <c r="E62" s="70" t="s">
        <v>90</v>
      </c>
      <c r="F62" s="81">
        <v>0</v>
      </c>
      <c r="G62" s="81">
        <v>0</v>
      </c>
      <c r="H62" s="81">
        <v>200</v>
      </c>
      <c r="I62" s="71"/>
    </row>
    <row r="63" spans="2:9" ht="30" customHeight="1" x14ac:dyDescent="0.2">
      <c r="B63" s="83"/>
      <c r="C63" s="84">
        <v>323</v>
      </c>
      <c r="D63" s="85"/>
      <c r="E63" s="70" t="s">
        <v>165</v>
      </c>
      <c r="F63" s="71">
        <f>SUM(F64:F65)</f>
        <v>3982</v>
      </c>
      <c r="G63" s="71">
        <f t="shared" ref="G63:H63" si="21">SUM(G64:G65)</f>
        <v>3982</v>
      </c>
      <c r="H63" s="71">
        <f t="shared" si="21"/>
        <v>585.72</v>
      </c>
      <c r="I63" s="71"/>
    </row>
    <row r="64" spans="2:9" ht="30" customHeight="1" x14ac:dyDescent="0.2">
      <c r="B64" s="148" t="s">
        <v>166</v>
      </c>
      <c r="C64" s="148"/>
      <c r="D64" s="148"/>
      <c r="E64" s="70" t="s">
        <v>98</v>
      </c>
      <c r="F64" s="81">
        <v>1991</v>
      </c>
      <c r="G64" s="81">
        <v>1991</v>
      </c>
      <c r="H64" s="81">
        <v>0</v>
      </c>
      <c r="I64" s="71"/>
    </row>
    <row r="65" spans="2:9" ht="30" customHeight="1" x14ac:dyDescent="0.2">
      <c r="B65" s="148">
        <v>3237</v>
      </c>
      <c r="C65" s="148"/>
      <c r="D65" s="148"/>
      <c r="E65" s="70" t="s">
        <v>161</v>
      </c>
      <c r="F65" s="81">
        <v>1991</v>
      </c>
      <c r="G65" s="81">
        <v>1991</v>
      </c>
      <c r="H65" s="81">
        <v>585.72</v>
      </c>
      <c r="I65" s="71"/>
    </row>
    <row r="66" spans="2:9" ht="30" customHeight="1" x14ac:dyDescent="0.2">
      <c r="B66" s="83"/>
      <c r="C66" s="84">
        <v>36</v>
      </c>
      <c r="D66" s="85"/>
      <c r="E66" s="70" t="s">
        <v>189</v>
      </c>
      <c r="F66" s="71">
        <f>F67</f>
        <v>200</v>
      </c>
      <c r="G66" s="71">
        <f t="shared" ref="G66:H67" si="22">G67</f>
        <v>200</v>
      </c>
      <c r="H66" s="71">
        <f t="shared" si="22"/>
        <v>0</v>
      </c>
      <c r="I66" s="71">
        <f>(H66/G66)*100</f>
        <v>0</v>
      </c>
    </row>
    <row r="67" spans="2:9" ht="30" customHeight="1" x14ac:dyDescent="0.2">
      <c r="B67" s="83"/>
      <c r="C67" s="84">
        <v>369</v>
      </c>
      <c r="D67" s="85"/>
      <c r="E67" s="70" t="s">
        <v>190</v>
      </c>
      <c r="F67" s="71">
        <f>F68</f>
        <v>200</v>
      </c>
      <c r="G67" s="71">
        <f t="shared" si="22"/>
        <v>200</v>
      </c>
      <c r="H67" s="71">
        <f t="shared" si="22"/>
        <v>0</v>
      </c>
      <c r="I67" s="71"/>
    </row>
    <row r="68" spans="2:9" ht="30" customHeight="1" x14ac:dyDescent="0.2">
      <c r="B68" s="83"/>
      <c r="C68" s="84"/>
      <c r="D68" s="121">
        <v>3691</v>
      </c>
      <c r="E68" s="70" t="s">
        <v>193</v>
      </c>
      <c r="F68" s="71">
        <v>200</v>
      </c>
      <c r="G68" s="71">
        <v>200</v>
      </c>
      <c r="H68" s="71">
        <v>0</v>
      </c>
      <c r="I68" s="71"/>
    </row>
    <row r="69" spans="2:9" s="44" customFormat="1" ht="30" customHeight="1" x14ac:dyDescent="0.25">
      <c r="B69" s="168">
        <v>61</v>
      </c>
      <c r="C69" s="168"/>
      <c r="D69" s="168"/>
      <c r="E69" s="102" t="s">
        <v>145</v>
      </c>
      <c r="F69" s="110">
        <f>F70</f>
        <v>664</v>
      </c>
      <c r="G69" s="110">
        <f t="shared" ref="G69:H69" si="23">G70</f>
        <v>664</v>
      </c>
      <c r="H69" s="110">
        <f t="shared" si="23"/>
        <v>0</v>
      </c>
      <c r="I69" s="64">
        <f t="shared" si="16"/>
        <v>0</v>
      </c>
    </row>
    <row r="70" spans="2:9" ht="30" customHeight="1" x14ac:dyDescent="0.2">
      <c r="B70" s="83"/>
      <c r="C70" s="84">
        <v>4</v>
      </c>
      <c r="D70" s="85"/>
      <c r="E70" s="25" t="s">
        <v>6</v>
      </c>
      <c r="F70" s="81">
        <f>F71</f>
        <v>664</v>
      </c>
      <c r="G70" s="81">
        <f>G71</f>
        <v>664</v>
      </c>
      <c r="H70" s="81">
        <v>0</v>
      </c>
      <c r="I70" s="71"/>
    </row>
    <row r="71" spans="2:9" ht="30" customHeight="1" x14ac:dyDescent="0.2">
      <c r="B71" s="83"/>
      <c r="C71" s="84">
        <v>42</v>
      </c>
      <c r="D71" s="85"/>
      <c r="E71" s="70" t="s">
        <v>121</v>
      </c>
      <c r="F71" s="82">
        <f>F72</f>
        <v>664</v>
      </c>
      <c r="G71" s="82">
        <f t="shared" ref="G71:H71" si="24">G72</f>
        <v>664</v>
      </c>
      <c r="H71" s="82">
        <f t="shared" si="24"/>
        <v>0</v>
      </c>
      <c r="I71" s="71"/>
    </row>
    <row r="72" spans="2:9" ht="30" customHeight="1" x14ac:dyDescent="0.2">
      <c r="B72" s="83"/>
      <c r="C72" s="84">
        <v>422</v>
      </c>
      <c r="D72" s="85"/>
      <c r="E72" s="70" t="s">
        <v>122</v>
      </c>
      <c r="F72" s="82">
        <f>F73</f>
        <v>664</v>
      </c>
      <c r="G72" s="82">
        <f t="shared" ref="G72:H72" si="25">G73</f>
        <v>664</v>
      </c>
      <c r="H72" s="82">
        <f t="shared" si="25"/>
        <v>0</v>
      </c>
      <c r="I72" s="71"/>
    </row>
    <row r="73" spans="2:9" ht="30" customHeight="1" x14ac:dyDescent="0.2">
      <c r="B73" s="149">
        <v>4221</v>
      </c>
      <c r="C73" s="150"/>
      <c r="D73" s="151"/>
      <c r="E73" s="70" t="s">
        <v>123</v>
      </c>
      <c r="F73" s="81">
        <v>664</v>
      </c>
      <c r="G73" s="81">
        <v>664</v>
      </c>
      <c r="H73" s="81">
        <v>0</v>
      </c>
      <c r="I73" s="71"/>
    </row>
    <row r="74" spans="2:9" s="44" customFormat="1" ht="30" customHeight="1" x14ac:dyDescent="0.25">
      <c r="B74" s="176">
        <v>1012</v>
      </c>
      <c r="C74" s="177"/>
      <c r="D74" s="178"/>
      <c r="E74" s="116" t="s">
        <v>154</v>
      </c>
      <c r="F74" s="117">
        <f>F75</f>
        <v>1071703</v>
      </c>
      <c r="G74" s="117">
        <f t="shared" ref="G74:H74" si="26">G75</f>
        <v>1071703</v>
      </c>
      <c r="H74" s="117">
        <f t="shared" si="26"/>
        <v>727545.22</v>
      </c>
      <c r="I74" s="118">
        <f t="shared" si="6"/>
        <v>67.886832452647795</v>
      </c>
    </row>
    <row r="75" spans="2:9" s="44" customFormat="1" ht="30" customHeight="1" x14ac:dyDescent="0.25">
      <c r="B75" s="168">
        <v>43</v>
      </c>
      <c r="C75" s="168"/>
      <c r="D75" s="168"/>
      <c r="E75" s="103" t="s">
        <v>143</v>
      </c>
      <c r="F75" s="109">
        <f>F76+F117</f>
        <v>1071703</v>
      </c>
      <c r="G75" s="109">
        <f t="shared" ref="G75:H75" si="27">G76+G117</f>
        <v>1071703</v>
      </c>
      <c r="H75" s="109">
        <f t="shared" si="27"/>
        <v>727545.22</v>
      </c>
      <c r="I75" s="110">
        <f t="shared" si="6"/>
        <v>67.886832452647795</v>
      </c>
    </row>
    <row r="76" spans="2:9" ht="21.75" customHeight="1" x14ac:dyDescent="0.2">
      <c r="B76" s="86"/>
      <c r="C76" s="89">
        <v>3</v>
      </c>
      <c r="D76" s="87"/>
      <c r="E76" s="25" t="s">
        <v>4</v>
      </c>
      <c r="F76" s="19">
        <f>F77+F84+F113</f>
        <v>984449</v>
      </c>
      <c r="G76" s="19">
        <f t="shared" ref="G76:H76" si="28">G77+G84+G113</f>
        <v>984449</v>
      </c>
      <c r="H76" s="19">
        <f t="shared" si="28"/>
        <v>646032.65999999992</v>
      </c>
      <c r="I76" s="16">
        <f t="shared" si="6"/>
        <v>65.623781424939224</v>
      </c>
    </row>
    <row r="77" spans="2:9" x14ac:dyDescent="0.2">
      <c r="B77" s="104"/>
      <c r="C77" s="105">
        <v>31</v>
      </c>
      <c r="D77" s="106"/>
      <c r="E77" s="70" t="s">
        <v>5</v>
      </c>
      <c r="F77" s="71">
        <f>SUM(F78,F80,F82)</f>
        <v>702362</v>
      </c>
      <c r="G77" s="71">
        <f>SUM(G78,G80,G82)</f>
        <v>702362</v>
      </c>
      <c r="H77" s="71">
        <f>SUM(H78,H80,H82)</f>
        <v>461705.34</v>
      </c>
      <c r="I77" s="71">
        <f t="shared" ref="I77:I84" si="29">(H77/G77)*100</f>
        <v>65.736093353569814</v>
      </c>
    </row>
    <row r="78" spans="2:9" x14ac:dyDescent="0.2">
      <c r="B78" s="83"/>
      <c r="C78" s="84">
        <v>311</v>
      </c>
      <c r="D78" s="85"/>
      <c r="E78" s="70" t="s">
        <v>155</v>
      </c>
      <c r="F78" s="71">
        <f>SUM(F79)</f>
        <v>585797</v>
      </c>
      <c r="G78" s="71">
        <f>SUM(G79)</f>
        <v>585797</v>
      </c>
      <c r="H78" s="71">
        <f>SUM(H79)</f>
        <v>394734.21</v>
      </c>
      <c r="I78" s="71"/>
    </row>
    <row r="79" spans="2:9" x14ac:dyDescent="0.2">
      <c r="B79" s="148">
        <v>3111</v>
      </c>
      <c r="C79" s="148"/>
      <c r="D79" s="148"/>
      <c r="E79" s="70" t="s">
        <v>37</v>
      </c>
      <c r="F79" s="71">
        <v>585797</v>
      </c>
      <c r="G79" s="71">
        <v>585797</v>
      </c>
      <c r="H79" s="71">
        <v>394734.21</v>
      </c>
      <c r="I79" s="71"/>
    </row>
    <row r="80" spans="2:9" x14ac:dyDescent="0.2">
      <c r="B80" s="148">
        <v>312</v>
      </c>
      <c r="C80" s="148"/>
      <c r="D80" s="148"/>
      <c r="E80" s="70" t="s">
        <v>178</v>
      </c>
      <c r="F80" s="71">
        <f>F81</f>
        <v>19908</v>
      </c>
      <c r="G80" s="71">
        <f t="shared" ref="G80:H80" si="30">G81</f>
        <v>19908</v>
      </c>
      <c r="H80" s="71">
        <f t="shared" si="30"/>
        <v>15119.7</v>
      </c>
      <c r="I80" s="71"/>
    </row>
    <row r="81" spans="2:9" x14ac:dyDescent="0.2">
      <c r="B81" s="148" t="s">
        <v>167</v>
      </c>
      <c r="C81" s="148"/>
      <c r="D81" s="148"/>
      <c r="E81" s="70" t="s">
        <v>178</v>
      </c>
      <c r="F81" s="71">
        <v>19908</v>
      </c>
      <c r="G81" s="71">
        <v>19908</v>
      </c>
      <c r="H81" s="71">
        <v>15119.7</v>
      </c>
      <c r="I81" s="71"/>
    </row>
    <row r="82" spans="2:9" x14ac:dyDescent="0.2">
      <c r="B82" s="83"/>
      <c r="C82" s="84">
        <v>313</v>
      </c>
      <c r="D82" s="85"/>
      <c r="E82" s="70" t="s">
        <v>84</v>
      </c>
      <c r="F82" s="71">
        <f>SUM(F83:F83)</f>
        <v>96657</v>
      </c>
      <c r="G82" s="71">
        <f>SUM(G83:G83)</f>
        <v>96657</v>
      </c>
      <c r="H82" s="71">
        <f>SUM(H83:H83)</f>
        <v>51851.43</v>
      </c>
      <c r="I82" s="71"/>
    </row>
    <row r="83" spans="2:9" ht="30" x14ac:dyDescent="0.2">
      <c r="B83" s="148">
        <v>3132</v>
      </c>
      <c r="C83" s="148"/>
      <c r="D83" s="148"/>
      <c r="E83" s="70" t="s">
        <v>156</v>
      </c>
      <c r="F83" s="72">
        <v>96657</v>
      </c>
      <c r="G83" s="72">
        <v>96657</v>
      </c>
      <c r="H83" s="73">
        <v>51851.43</v>
      </c>
      <c r="I83" s="71"/>
    </row>
    <row r="84" spans="2:9" x14ac:dyDescent="0.2">
      <c r="B84" s="83"/>
      <c r="C84" s="84">
        <v>32</v>
      </c>
      <c r="D84" s="85"/>
      <c r="E84" s="70" t="s">
        <v>14</v>
      </c>
      <c r="F84" s="71">
        <f>SUM(F85,F90,F96,F106)</f>
        <v>281822</v>
      </c>
      <c r="G84" s="71">
        <f>SUM(G85,G90,G96,G106)</f>
        <v>281822</v>
      </c>
      <c r="H84" s="71">
        <f>SUM(H85,H90,H96,H106)</f>
        <v>184325.59999999998</v>
      </c>
      <c r="I84" s="71">
        <f t="shared" si="29"/>
        <v>65.404971932638318</v>
      </c>
    </row>
    <row r="85" spans="2:9" x14ac:dyDescent="0.2">
      <c r="B85" s="83"/>
      <c r="C85" s="84">
        <v>321</v>
      </c>
      <c r="D85" s="85"/>
      <c r="E85" s="70" t="s">
        <v>38</v>
      </c>
      <c r="F85" s="71">
        <f>SUM(F86:F89)</f>
        <v>71172</v>
      </c>
      <c r="G85" s="71">
        <f>SUM(G86:G89)</f>
        <v>71172</v>
      </c>
      <c r="H85" s="71">
        <f>SUM(H86:H89)</f>
        <v>38016.119999999995</v>
      </c>
      <c r="I85" s="71"/>
    </row>
    <row r="86" spans="2:9" x14ac:dyDescent="0.2">
      <c r="B86" s="148" t="s">
        <v>157</v>
      </c>
      <c r="C86" s="148"/>
      <c r="D86" s="148"/>
      <c r="E86" s="70" t="s">
        <v>39</v>
      </c>
      <c r="F86" s="71">
        <v>25217</v>
      </c>
      <c r="G86" s="71">
        <v>25217</v>
      </c>
      <c r="H86" s="71">
        <v>13344.46</v>
      </c>
      <c r="I86" s="71"/>
    </row>
    <row r="87" spans="2:9" ht="30" x14ac:dyDescent="0.2">
      <c r="B87" s="148" t="s">
        <v>158</v>
      </c>
      <c r="C87" s="148"/>
      <c r="D87" s="148"/>
      <c r="E87" s="70" t="s">
        <v>86</v>
      </c>
      <c r="F87" s="71">
        <v>24554</v>
      </c>
      <c r="G87" s="71">
        <v>24554</v>
      </c>
      <c r="H87" s="71">
        <v>5973.02</v>
      </c>
      <c r="I87" s="71"/>
    </row>
    <row r="88" spans="2:9" x14ac:dyDescent="0.2">
      <c r="B88" s="148">
        <v>3213</v>
      </c>
      <c r="C88" s="148"/>
      <c r="D88" s="148"/>
      <c r="E88" s="70" t="s">
        <v>87</v>
      </c>
      <c r="F88" s="71">
        <v>20074</v>
      </c>
      <c r="G88" s="71">
        <v>20074</v>
      </c>
      <c r="H88" s="71">
        <v>17712.64</v>
      </c>
      <c r="I88" s="71"/>
    </row>
    <row r="89" spans="2:9" ht="30" x14ac:dyDescent="0.2">
      <c r="B89" s="148">
        <v>3214</v>
      </c>
      <c r="C89" s="148"/>
      <c r="D89" s="148"/>
      <c r="E89" s="70" t="s">
        <v>88</v>
      </c>
      <c r="F89" s="71">
        <v>1327</v>
      </c>
      <c r="G89" s="71">
        <v>1327</v>
      </c>
      <c r="H89" s="71">
        <v>986</v>
      </c>
      <c r="I89" s="71"/>
    </row>
    <row r="90" spans="2:9" x14ac:dyDescent="0.2">
      <c r="B90" s="83"/>
      <c r="C90" s="84">
        <v>322</v>
      </c>
      <c r="D90" s="85"/>
      <c r="E90" s="70" t="s">
        <v>89</v>
      </c>
      <c r="F90" s="71">
        <f>SUM(F91:F95)</f>
        <v>39462</v>
      </c>
      <c r="G90" s="71">
        <f>SUM(G91:G95)</f>
        <v>39462</v>
      </c>
      <c r="H90" s="71">
        <f>SUM(H91:H95)</f>
        <v>16472.080000000002</v>
      </c>
      <c r="I90" s="71"/>
    </row>
    <row r="91" spans="2:9" ht="30" x14ac:dyDescent="0.2">
      <c r="B91" s="148" t="s">
        <v>168</v>
      </c>
      <c r="C91" s="148"/>
      <c r="D91" s="148"/>
      <c r="E91" s="70" t="s">
        <v>90</v>
      </c>
      <c r="F91" s="71">
        <v>5309</v>
      </c>
      <c r="G91" s="71">
        <v>5309</v>
      </c>
      <c r="H91" s="71">
        <v>5334.33</v>
      </c>
      <c r="I91" s="71"/>
    </row>
    <row r="92" spans="2:9" x14ac:dyDescent="0.2">
      <c r="B92" s="148" t="s">
        <v>169</v>
      </c>
      <c r="C92" s="148"/>
      <c r="D92" s="148"/>
      <c r="E92" s="70" t="s">
        <v>92</v>
      </c>
      <c r="F92" s="71">
        <v>28668</v>
      </c>
      <c r="G92" s="71">
        <v>28668</v>
      </c>
      <c r="H92" s="71">
        <v>9886.41</v>
      </c>
      <c r="I92" s="71"/>
    </row>
    <row r="93" spans="2:9" ht="30" x14ac:dyDescent="0.2">
      <c r="B93" s="148" t="s">
        <v>170</v>
      </c>
      <c r="C93" s="148"/>
      <c r="D93" s="148"/>
      <c r="E93" s="70" t="s">
        <v>93</v>
      </c>
      <c r="F93" s="71">
        <v>2565</v>
      </c>
      <c r="G93" s="71">
        <v>2565</v>
      </c>
      <c r="H93" s="71">
        <v>731.25</v>
      </c>
      <c r="I93" s="71"/>
    </row>
    <row r="94" spans="2:9" x14ac:dyDescent="0.2">
      <c r="B94" s="148">
        <v>3225</v>
      </c>
      <c r="C94" s="148"/>
      <c r="D94" s="148"/>
      <c r="E94" s="70" t="s">
        <v>94</v>
      </c>
      <c r="F94" s="71">
        <v>2655</v>
      </c>
      <c r="G94" s="71">
        <v>2655</v>
      </c>
      <c r="H94" s="71">
        <v>320.08999999999997</v>
      </c>
      <c r="I94" s="71"/>
    </row>
    <row r="95" spans="2:9" x14ac:dyDescent="0.2">
      <c r="B95" s="148">
        <v>3227</v>
      </c>
      <c r="C95" s="148"/>
      <c r="D95" s="148"/>
      <c r="E95" s="70" t="s">
        <v>179</v>
      </c>
      <c r="F95" s="71">
        <v>265</v>
      </c>
      <c r="G95" s="71">
        <v>265</v>
      </c>
      <c r="H95" s="71">
        <v>200</v>
      </c>
      <c r="I95" s="71"/>
    </row>
    <row r="96" spans="2:9" x14ac:dyDescent="0.2">
      <c r="B96" s="83"/>
      <c r="C96" s="84">
        <v>323</v>
      </c>
      <c r="D96" s="85"/>
      <c r="E96" s="70" t="s">
        <v>96</v>
      </c>
      <c r="F96" s="71">
        <f>SUM(F97:F105)</f>
        <v>146183</v>
      </c>
      <c r="G96" s="71">
        <f>SUM(G97:G105)</f>
        <v>146183</v>
      </c>
      <c r="H96" s="71">
        <f>SUM(H97:H105)</f>
        <v>113120.16</v>
      </c>
      <c r="I96" s="71"/>
    </row>
    <row r="97" spans="2:9" x14ac:dyDescent="0.2">
      <c r="B97" s="148" t="s">
        <v>171</v>
      </c>
      <c r="C97" s="148"/>
      <c r="D97" s="148"/>
      <c r="E97" s="70" t="s">
        <v>97</v>
      </c>
      <c r="F97" s="71">
        <v>6636</v>
      </c>
      <c r="G97" s="71">
        <v>6636</v>
      </c>
      <c r="H97" s="71">
        <v>3406.31</v>
      </c>
      <c r="I97" s="71"/>
    </row>
    <row r="98" spans="2:9" ht="30" x14ac:dyDescent="0.2">
      <c r="B98" s="148" t="s">
        <v>166</v>
      </c>
      <c r="C98" s="148"/>
      <c r="D98" s="148"/>
      <c r="E98" s="70" t="s">
        <v>98</v>
      </c>
      <c r="F98" s="71">
        <v>26142</v>
      </c>
      <c r="G98" s="71">
        <v>26142</v>
      </c>
      <c r="H98" s="71">
        <v>26472.02</v>
      </c>
      <c r="I98" s="71"/>
    </row>
    <row r="99" spans="2:9" x14ac:dyDescent="0.2">
      <c r="B99" s="148">
        <v>3233</v>
      </c>
      <c r="C99" s="148"/>
      <c r="D99" s="148"/>
      <c r="E99" s="70" t="s">
        <v>105</v>
      </c>
      <c r="F99" s="71">
        <v>1991</v>
      </c>
      <c r="G99" s="71">
        <v>1991</v>
      </c>
      <c r="H99" s="71">
        <v>1814.62</v>
      </c>
      <c r="I99" s="71"/>
    </row>
    <row r="100" spans="2:9" x14ac:dyDescent="0.2">
      <c r="B100" s="148" t="s">
        <v>172</v>
      </c>
      <c r="C100" s="148"/>
      <c r="D100" s="148"/>
      <c r="E100" s="70" t="s">
        <v>99</v>
      </c>
      <c r="F100" s="71">
        <v>3982</v>
      </c>
      <c r="G100" s="71">
        <v>3982</v>
      </c>
      <c r="H100" s="71">
        <v>1657.11</v>
      </c>
      <c r="I100" s="71"/>
    </row>
    <row r="101" spans="2:9" x14ac:dyDescent="0.2">
      <c r="B101" s="148">
        <v>3235</v>
      </c>
      <c r="C101" s="148"/>
      <c r="D101" s="148"/>
      <c r="E101" s="70" t="s">
        <v>180</v>
      </c>
      <c r="F101" s="71">
        <v>7963</v>
      </c>
      <c r="G101" s="71">
        <v>7963</v>
      </c>
      <c r="H101" s="71">
        <v>2800.44</v>
      </c>
      <c r="I101" s="71"/>
    </row>
    <row r="102" spans="2:9" x14ac:dyDescent="0.2">
      <c r="B102" s="148">
        <v>3236</v>
      </c>
      <c r="C102" s="148"/>
      <c r="D102" s="148"/>
      <c r="E102" s="70" t="s">
        <v>101</v>
      </c>
      <c r="F102" s="71">
        <v>2654</v>
      </c>
      <c r="G102" s="71">
        <v>2654</v>
      </c>
      <c r="H102" s="71">
        <v>2389.0500000000002</v>
      </c>
      <c r="I102" s="71"/>
    </row>
    <row r="103" spans="2:9" x14ac:dyDescent="0.2">
      <c r="B103" s="148">
        <v>3237</v>
      </c>
      <c r="C103" s="148"/>
      <c r="D103" s="148"/>
      <c r="E103" s="70" t="s">
        <v>161</v>
      </c>
      <c r="F103" s="71">
        <v>54270</v>
      </c>
      <c r="G103" s="71">
        <v>54270</v>
      </c>
      <c r="H103" s="71">
        <v>39922.03</v>
      </c>
      <c r="I103" s="71"/>
    </row>
    <row r="104" spans="2:9" x14ac:dyDescent="0.2">
      <c r="B104" s="148">
        <v>3238</v>
      </c>
      <c r="C104" s="148"/>
      <c r="D104" s="148"/>
      <c r="E104" s="70" t="s">
        <v>103</v>
      </c>
      <c r="F104" s="71">
        <v>3982</v>
      </c>
      <c r="G104" s="71">
        <v>3982</v>
      </c>
      <c r="H104" s="71">
        <v>2604</v>
      </c>
      <c r="I104" s="71"/>
    </row>
    <row r="105" spans="2:9" x14ac:dyDescent="0.2">
      <c r="B105" s="148" t="s">
        <v>173</v>
      </c>
      <c r="C105" s="148"/>
      <c r="D105" s="148"/>
      <c r="E105" s="70" t="s">
        <v>104</v>
      </c>
      <c r="F105" s="71">
        <v>38563</v>
      </c>
      <c r="G105" s="71">
        <v>38563</v>
      </c>
      <c r="H105" s="71">
        <v>32054.58</v>
      </c>
      <c r="I105" s="71"/>
    </row>
    <row r="106" spans="2:9" ht="30" x14ac:dyDescent="0.2">
      <c r="B106" s="83"/>
      <c r="C106" s="84">
        <v>329</v>
      </c>
      <c r="D106" s="85"/>
      <c r="E106" s="70" t="s">
        <v>106</v>
      </c>
      <c r="F106" s="71">
        <f>SUM(F107:F112)</f>
        <v>25005</v>
      </c>
      <c r="G106" s="71">
        <f>SUM(G107:G112)</f>
        <v>25005</v>
      </c>
      <c r="H106" s="71">
        <f>SUM(H107:H112)</f>
        <v>16717.240000000002</v>
      </c>
      <c r="I106" s="71"/>
    </row>
    <row r="107" spans="2:9" ht="30" x14ac:dyDescent="0.2">
      <c r="B107" s="148" t="s">
        <v>174</v>
      </c>
      <c r="C107" s="148"/>
      <c r="D107" s="148"/>
      <c r="E107" s="70" t="s">
        <v>107</v>
      </c>
      <c r="F107" s="71">
        <v>14865</v>
      </c>
      <c r="G107" s="71">
        <v>14865</v>
      </c>
      <c r="H107" s="71">
        <v>11208.42</v>
      </c>
      <c r="I107" s="71"/>
    </row>
    <row r="108" spans="2:9" x14ac:dyDescent="0.2">
      <c r="B108" s="148">
        <v>3292</v>
      </c>
      <c r="C108" s="148"/>
      <c r="D108" s="148"/>
      <c r="E108" s="70" t="s">
        <v>108</v>
      </c>
      <c r="F108" s="71">
        <v>2645</v>
      </c>
      <c r="G108" s="71">
        <v>2645</v>
      </c>
      <c r="H108" s="71">
        <v>1584.26</v>
      </c>
      <c r="I108" s="71"/>
    </row>
    <row r="109" spans="2:9" x14ac:dyDescent="0.2">
      <c r="B109" s="148" t="s">
        <v>175</v>
      </c>
      <c r="C109" s="148"/>
      <c r="D109" s="148"/>
      <c r="E109" s="70" t="s">
        <v>109</v>
      </c>
      <c r="F109" s="71">
        <v>2982</v>
      </c>
      <c r="G109" s="71">
        <v>2982</v>
      </c>
      <c r="H109" s="71">
        <v>2242.17</v>
      </c>
      <c r="I109" s="71"/>
    </row>
    <row r="110" spans="2:9" x14ac:dyDescent="0.2">
      <c r="B110" s="148">
        <v>3294</v>
      </c>
      <c r="C110" s="148"/>
      <c r="D110" s="148"/>
      <c r="E110" s="70" t="s">
        <v>110</v>
      </c>
      <c r="F110" s="71">
        <v>398</v>
      </c>
      <c r="G110" s="71">
        <v>398</v>
      </c>
      <c r="H110" s="71">
        <v>350</v>
      </c>
      <c r="I110" s="71"/>
    </row>
    <row r="111" spans="2:9" x14ac:dyDescent="0.2">
      <c r="B111" s="148">
        <v>3295</v>
      </c>
      <c r="C111" s="148"/>
      <c r="D111" s="148"/>
      <c r="E111" s="70" t="s">
        <v>111</v>
      </c>
      <c r="F111" s="71">
        <v>133</v>
      </c>
      <c r="G111" s="71">
        <v>133</v>
      </c>
      <c r="H111" s="71">
        <v>0</v>
      </c>
      <c r="I111" s="71"/>
    </row>
    <row r="112" spans="2:9" ht="30" x14ac:dyDescent="0.2">
      <c r="B112" s="148" t="s">
        <v>176</v>
      </c>
      <c r="C112" s="148"/>
      <c r="D112" s="148"/>
      <c r="E112" s="70" t="s">
        <v>106</v>
      </c>
      <c r="F112" s="71">
        <v>3982</v>
      </c>
      <c r="G112" s="71">
        <v>3982</v>
      </c>
      <c r="H112" s="71">
        <v>1332.39</v>
      </c>
      <c r="I112" s="71"/>
    </row>
    <row r="113" spans="2:9" x14ac:dyDescent="0.2">
      <c r="B113" s="83"/>
      <c r="C113" s="84">
        <v>34</v>
      </c>
      <c r="D113" s="85"/>
      <c r="E113" s="70" t="s">
        <v>112</v>
      </c>
      <c r="F113" s="71">
        <f>SUM(F114)</f>
        <v>265</v>
      </c>
      <c r="G113" s="71">
        <f>SUM(G114)</f>
        <v>265</v>
      </c>
      <c r="H113" s="71">
        <f>SUM(H114)</f>
        <v>1.72</v>
      </c>
      <c r="I113" s="71">
        <f t="shared" ref="I113:I117" si="31">(H113/G113)*100</f>
        <v>0.64905660377358487</v>
      </c>
    </row>
    <row r="114" spans="2:9" x14ac:dyDescent="0.2">
      <c r="B114" s="83"/>
      <c r="C114" s="84">
        <v>343</v>
      </c>
      <c r="D114" s="85"/>
      <c r="E114" s="70" t="s">
        <v>113</v>
      </c>
      <c r="F114" s="71">
        <f>SUM(F115:F116)</f>
        <v>265</v>
      </c>
      <c r="G114" s="71">
        <f>SUM(G115:G116)</f>
        <v>265</v>
      </c>
      <c r="H114" s="71">
        <f>SUM(H115:H116)</f>
        <v>1.72</v>
      </c>
      <c r="I114" s="71"/>
    </row>
    <row r="115" spans="2:9" ht="30" x14ac:dyDescent="0.2">
      <c r="B115" s="148" t="s">
        <v>177</v>
      </c>
      <c r="C115" s="148"/>
      <c r="D115" s="148"/>
      <c r="E115" s="70" t="s">
        <v>115</v>
      </c>
      <c r="F115" s="71">
        <v>133</v>
      </c>
      <c r="G115" s="71">
        <v>133</v>
      </c>
      <c r="H115" s="71">
        <v>0</v>
      </c>
      <c r="I115" s="71"/>
    </row>
    <row r="116" spans="2:9" x14ac:dyDescent="0.2">
      <c r="B116" s="148">
        <v>3433</v>
      </c>
      <c r="C116" s="148"/>
      <c r="D116" s="148"/>
      <c r="E116" s="70" t="s">
        <v>114</v>
      </c>
      <c r="F116" s="71">
        <v>132</v>
      </c>
      <c r="G116" s="71">
        <v>132</v>
      </c>
      <c r="H116" s="71">
        <v>1.72</v>
      </c>
      <c r="I116" s="71"/>
    </row>
    <row r="117" spans="2:9" ht="30" x14ac:dyDescent="0.2">
      <c r="B117" s="83"/>
      <c r="C117" s="84">
        <v>4</v>
      </c>
      <c r="D117" s="85"/>
      <c r="E117" s="25" t="s">
        <v>6</v>
      </c>
      <c r="F117" s="113">
        <f>F118+F120+F128</f>
        <v>87254</v>
      </c>
      <c r="G117" s="113">
        <f t="shared" ref="G117:H117" si="32">G118+G120+G128</f>
        <v>87254</v>
      </c>
      <c r="H117" s="113">
        <f t="shared" si="32"/>
        <v>81512.56</v>
      </c>
      <c r="I117" s="71">
        <f t="shared" si="31"/>
        <v>93.419854677149473</v>
      </c>
    </row>
    <row r="118" spans="2:9" ht="30" x14ac:dyDescent="0.2">
      <c r="B118" s="83"/>
      <c r="C118" s="84">
        <v>41</v>
      </c>
      <c r="D118" s="85"/>
      <c r="E118" s="70" t="s">
        <v>7</v>
      </c>
      <c r="F118" s="71">
        <f>SUM(F119)</f>
        <v>2654</v>
      </c>
      <c r="G118" s="71">
        <f>SUM(G119)</f>
        <v>2654</v>
      </c>
      <c r="H118" s="71">
        <f>SUM(H119)</f>
        <v>2546.34</v>
      </c>
      <c r="I118" s="71">
        <f t="shared" ref="I118:I128" si="33">(H118/G118)*100</f>
        <v>95.943481537302191</v>
      </c>
    </row>
    <row r="119" spans="2:9" x14ac:dyDescent="0.2">
      <c r="B119" s="148">
        <v>4123</v>
      </c>
      <c r="C119" s="148"/>
      <c r="D119" s="148"/>
      <c r="E119" s="70" t="s">
        <v>120</v>
      </c>
      <c r="F119" s="71">
        <v>2654</v>
      </c>
      <c r="G119" s="71">
        <v>2654</v>
      </c>
      <c r="H119" s="71">
        <v>2546.34</v>
      </c>
      <c r="I119" s="71"/>
    </row>
    <row r="120" spans="2:9" ht="30" x14ac:dyDescent="0.2">
      <c r="B120" s="83"/>
      <c r="C120" s="84">
        <v>42</v>
      </c>
      <c r="D120" s="85"/>
      <c r="E120" s="70" t="s">
        <v>121</v>
      </c>
      <c r="F120" s="71">
        <f>SUM(F121+F126)</f>
        <v>13600</v>
      </c>
      <c r="G120" s="71">
        <f>SUM(G121+G126)</f>
        <v>13600</v>
      </c>
      <c r="H120" s="71">
        <f>SUM(H121+H126)</f>
        <v>8327.7099999999991</v>
      </c>
      <c r="I120" s="71">
        <f t="shared" si="33"/>
        <v>61.233161764705876</v>
      </c>
    </row>
    <row r="121" spans="2:9" x14ac:dyDescent="0.2">
      <c r="B121" s="83"/>
      <c r="C121" s="84">
        <v>422</v>
      </c>
      <c r="D121" s="85"/>
      <c r="E121" s="70" t="s">
        <v>122</v>
      </c>
      <c r="F121" s="71">
        <f>SUM(F122:F125)</f>
        <v>13600</v>
      </c>
      <c r="G121" s="71">
        <f>SUM(G122:G125)</f>
        <v>13600</v>
      </c>
      <c r="H121" s="71">
        <f>SUM(H122:H125)</f>
        <v>8327.7099999999991</v>
      </c>
      <c r="I121" s="71"/>
    </row>
    <row r="122" spans="2:9" x14ac:dyDescent="0.2">
      <c r="B122" s="148" t="s">
        <v>164</v>
      </c>
      <c r="C122" s="148"/>
      <c r="D122" s="148"/>
      <c r="E122" s="70" t="s">
        <v>123</v>
      </c>
      <c r="F122" s="71">
        <v>10618</v>
      </c>
      <c r="G122" s="71">
        <v>10618</v>
      </c>
      <c r="H122" s="71">
        <v>8177.71</v>
      </c>
      <c r="I122" s="71"/>
    </row>
    <row r="123" spans="2:9" x14ac:dyDescent="0.2">
      <c r="B123" s="148">
        <v>4222</v>
      </c>
      <c r="C123" s="148"/>
      <c r="D123" s="148"/>
      <c r="E123" s="70" t="s">
        <v>127</v>
      </c>
      <c r="F123" s="71">
        <v>1327</v>
      </c>
      <c r="G123" s="71">
        <v>1327</v>
      </c>
      <c r="H123" s="71">
        <v>0</v>
      </c>
      <c r="I123" s="71"/>
    </row>
    <row r="124" spans="2:9" x14ac:dyDescent="0.2">
      <c r="B124" s="148">
        <v>4223</v>
      </c>
      <c r="C124" s="148"/>
      <c r="D124" s="148"/>
      <c r="E124" s="70" t="s">
        <v>124</v>
      </c>
      <c r="F124" s="71">
        <v>1327</v>
      </c>
      <c r="G124" s="71">
        <v>1327</v>
      </c>
      <c r="H124" s="71">
        <v>150</v>
      </c>
      <c r="I124" s="71"/>
    </row>
    <row r="125" spans="2:9" x14ac:dyDescent="0.2">
      <c r="B125" s="148">
        <v>4224</v>
      </c>
      <c r="C125" s="148"/>
      <c r="D125" s="148"/>
      <c r="E125" s="70" t="s">
        <v>181</v>
      </c>
      <c r="F125" s="71">
        <v>328</v>
      </c>
      <c r="G125" s="71">
        <v>328</v>
      </c>
      <c r="H125" s="71">
        <v>0</v>
      </c>
      <c r="I125" s="71"/>
    </row>
    <row r="126" spans="2:9" x14ac:dyDescent="0.2">
      <c r="B126" s="83"/>
      <c r="C126" s="84">
        <v>426</v>
      </c>
      <c r="D126" s="85"/>
      <c r="E126" s="70" t="s">
        <v>130</v>
      </c>
      <c r="F126" s="71">
        <f>SUM(F127)</f>
        <v>0</v>
      </c>
      <c r="G126" s="71">
        <f>SUM(G127)</f>
        <v>0</v>
      </c>
      <c r="H126" s="71">
        <f>SUM(H127)</f>
        <v>0</v>
      </c>
      <c r="I126" s="71"/>
    </row>
    <row r="127" spans="2:9" x14ac:dyDescent="0.2">
      <c r="B127" s="148">
        <v>4262</v>
      </c>
      <c r="C127" s="148"/>
      <c r="D127" s="148"/>
      <c r="E127" s="70" t="s">
        <v>131</v>
      </c>
      <c r="F127" s="71">
        <v>0</v>
      </c>
      <c r="G127" s="71">
        <v>0</v>
      </c>
      <c r="H127" s="71">
        <v>0</v>
      </c>
      <c r="I127" s="71"/>
    </row>
    <row r="128" spans="2:9" ht="30" x14ac:dyDescent="0.2">
      <c r="B128" s="83"/>
      <c r="C128" s="84">
        <v>45</v>
      </c>
      <c r="D128" s="85"/>
      <c r="E128" s="70" t="s">
        <v>128</v>
      </c>
      <c r="F128" s="71">
        <f t="shared" ref="F128:H129" si="34">SUM(F129)</f>
        <v>71000</v>
      </c>
      <c r="G128" s="71">
        <f t="shared" si="34"/>
        <v>71000</v>
      </c>
      <c r="H128" s="71">
        <f t="shared" si="34"/>
        <v>70638.509999999995</v>
      </c>
      <c r="I128" s="71">
        <f t="shared" si="33"/>
        <v>99.490859154929566</v>
      </c>
    </row>
    <row r="129" spans="2:9" ht="30" x14ac:dyDescent="0.2">
      <c r="B129" s="83"/>
      <c r="C129" s="84">
        <v>451</v>
      </c>
      <c r="D129" s="85"/>
      <c r="E129" s="70" t="s">
        <v>129</v>
      </c>
      <c r="F129" s="71">
        <f t="shared" si="34"/>
        <v>71000</v>
      </c>
      <c r="G129" s="71">
        <f t="shared" si="34"/>
        <v>71000</v>
      </c>
      <c r="H129" s="71">
        <f t="shared" si="34"/>
        <v>70638.509999999995</v>
      </c>
      <c r="I129" s="71"/>
    </row>
    <row r="130" spans="2:9" ht="30" x14ac:dyDescent="0.2">
      <c r="B130" s="148">
        <v>4511</v>
      </c>
      <c r="C130" s="148"/>
      <c r="D130" s="148"/>
      <c r="E130" s="70" t="s">
        <v>129</v>
      </c>
      <c r="F130" s="71">
        <v>71000</v>
      </c>
      <c r="G130" s="71">
        <v>71000</v>
      </c>
      <c r="H130" s="71">
        <v>70638.509999999995</v>
      </c>
      <c r="I130" s="71"/>
    </row>
  </sheetData>
  <mergeCells count="85">
    <mergeCell ref="B22:D22"/>
    <mergeCell ref="B75:D75"/>
    <mergeCell ref="B15:D15"/>
    <mergeCell ref="B5:I5"/>
    <mergeCell ref="B7:E7"/>
    <mergeCell ref="B8:E8"/>
    <mergeCell ref="B13:D13"/>
    <mergeCell ref="B12:D12"/>
    <mergeCell ref="B14:D14"/>
    <mergeCell ref="B50:D50"/>
    <mergeCell ref="B69:D69"/>
    <mergeCell ref="B74:D74"/>
    <mergeCell ref="B19:D19"/>
    <mergeCell ref="B28:D28"/>
    <mergeCell ref="B29:D29"/>
    <mergeCell ref="B30:D30"/>
    <mergeCell ref="B3:I3"/>
    <mergeCell ref="B11:D11"/>
    <mergeCell ref="B9:D9"/>
    <mergeCell ref="B10:D10"/>
    <mergeCell ref="B20:D20"/>
    <mergeCell ref="B32:D32"/>
    <mergeCell ref="B24:D24"/>
    <mergeCell ref="B27:D27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4:D54"/>
    <mergeCell ref="B43:D43"/>
    <mergeCell ref="B44:D44"/>
    <mergeCell ref="B45:D45"/>
    <mergeCell ref="B46:D46"/>
    <mergeCell ref="B47:D47"/>
    <mergeCell ref="B73:D73"/>
    <mergeCell ref="B64:D64"/>
    <mergeCell ref="B65:D65"/>
    <mergeCell ref="B55:D55"/>
    <mergeCell ref="B56:D56"/>
    <mergeCell ref="B57:D57"/>
    <mergeCell ref="B58:D58"/>
    <mergeCell ref="B62:D62"/>
    <mergeCell ref="B83:D83"/>
    <mergeCell ref="B86:D86"/>
    <mergeCell ref="B79:D79"/>
    <mergeCell ref="B80:D80"/>
    <mergeCell ref="B81:D81"/>
    <mergeCell ref="B92:D92"/>
    <mergeCell ref="B93:D93"/>
    <mergeCell ref="B94:D94"/>
    <mergeCell ref="B95:D95"/>
    <mergeCell ref="B87:D87"/>
    <mergeCell ref="B88:D88"/>
    <mergeCell ref="B89:D89"/>
    <mergeCell ref="B91:D91"/>
    <mergeCell ref="B102:D102"/>
    <mergeCell ref="B103:D103"/>
    <mergeCell ref="B104:D104"/>
    <mergeCell ref="B105:D105"/>
    <mergeCell ref="B97:D97"/>
    <mergeCell ref="B98:D98"/>
    <mergeCell ref="B99:D99"/>
    <mergeCell ref="B100:D100"/>
    <mergeCell ref="B101:D101"/>
    <mergeCell ref="B119:D119"/>
    <mergeCell ref="B112:D112"/>
    <mergeCell ref="B115:D115"/>
    <mergeCell ref="B116:D116"/>
    <mergeCell ref="B107:D107"/>
    <mergeCell ref="B108:D108"/>
    <mergeCell ref="B109:D109"/>
    <mergeCell ref="B110:D110"/>
    <mergeCell ref="B111:D111"/>
    <mergeCell ref="B127:D127"/>
    <mergeCell ref="B130:D130"/>
    <mergeCell ref="B122:D122"/>
    <mergeCell ref="B123:D123"/>
    <mergeCell ref="B124:D124"/>
    <mergeCell ref="B125:D1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Atubanjski</cp:lastModifiedBy>
  <cp:lastPrinted>2024-03-20T13:18:15Z</cp:lastPrinted>
  <dcterms:created xsi:type="dcterms:W3CDTF">2022-08-12T12:51:27Z</dcterms:created>
  <dcterms:modified xsi:type="dcterms:W3CDTF">2024-03-26T10:56:33Z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